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rash\97-10-01 Arash Thesis\Soil Test\"/>
    </mc:Choice>
  </mc:AlternateContent>
  <bookViews>
    <workbookView xWindow="360" yWindow="60" windowWidth="11355" windowHeight="8610" activeTab="1"/>
  </bookViews>
  <sheets>
    <sheet name="جداول" sheetId="22" r:id="rId1"/>
    <sheet name="دانه بندي" sheetId="21" r:id="rId2"/>
    <sheet name="Sheet1" sheetId="23" r:id="rId3"/>
  </sheets>
  <calcPr calcId="152511"/>
</workbook>
</file>

<file path=xl/calcChain.xml><?xml version="1.0" encoding="utf-8"?>
<calcChain xmlns="http://schemas.openxmlformats.org/spreadsheetml/2006/main">
  <c r="P17" i="21" l="1"/>
  <c r="P231" i="21" l="1"/>
  <c r="P196" i="21"/>
  <c r="P162" i="21"/>
  <c r="P126" i="21"/>
  <c r="P91" i="21"/>
  <c r="P55" i="21"/>
  <c r="B220" i="21" l="1"/>
  <c r="B185" i="21"/>
  <c r="B115" i="21"/>
  <c r="B80" i="21"/>
  <c r="Y333" i="21" l="1"/>
  <c r="Y332" i="21"/>
  <c r="P334" i="21"/>
  <c r="B151" i="21" l="1"/>
  <c r="B44" i="21"/>
  <c r="P197" i="21" l="1"/>
  <c r="Y53" i="21" l="1"/>
  <c r="Y403" i="21" l="1"/>
  <c r="Y402" i="21"/>
  <c r="Y367" i="21"/>
  <c r="Y366" i="21"/>
  <c r="Y369" i="21" s="1"/>
  <c r="Y298" i="21"/>
  <c r="Y297" i="21"/>
  <c r="O286" i="21"/>
  <c r="O287" i="21"/>
  <c r="O288" i="21"/>
  <c r="O289" i="21"/>
  <c r="O290" i="21"/>
  <c r="O291" i="21"/>
  <c r="AB250" i="21"/>
  <c r="AB216" i="21"/>
  <c r="AB181" i="21"/>
  <c r="AB147" i="21"/>
  <c r="AB111" i="21"/>
  <c r="P265" i="21" l="1"/>
  <c r="Q253" i="21" l="1"/>
  <c r="Q254" i="21"/>
  <c r="Q255" i="21"/>
  <c r="Q256" i="21"/>
  <c r="Q257" i="21"/>
  <c r="Q258" i="21"/>
  <c r="Q252" i="21"/>
  <c r="S252" i="21" s="1"/>
  <c r="Q219" i="21"/>
  <c r="Q220" i="21"/>
  <c r="Q221" i="21"/>
  <c r="Q222" i="21"/>
  <c r="Q223" i="21"/>
  <c r="Q224" i="21"/>
  <c r="Q218" i="21"/>
  <c r="Q184" i="21"/>
  <c r="Q185" i="21"/>
  <c r="Q186" i="21"/>
  <c r="Q187" i="21"/>
  <c r="Q188" i="21"/>
  <c r="Q189" i="21"/>
  <c r="Q183" i="21"/>
  <c r="Q150" i="21"/>
  <c r="Q151" i="21"/>
  <c r="Q152" i="21"/>
  <c r="Q153" i="21"/>
  <c r="Q154" i="21"/>
  <c r="Q155" i="21"/>
  <c r="Q149" i="21"/>
  <c r="Q114" i="21"/>
  <c r="Q115" i="21"/>
  <c r="Q116" i="21"/>
  <c r="Q117" i="21"/>
  <c r="Q118" i="21"/>
  <c r="Q119" i="21"/>
  <c r="Q113" i="21"/>
  <c r="Q79" i="21"/>
  <c r="Q80" i="21"/>
  <c r="Q81" i="21"/>
  <c r="Q82" i="21"/>
  <c r="Q83" i="21"/>
  <c r="Q84" i="21"/>
  <c r="Q78" i="21"/>
  <c r="Y263" i="21"/>
  <c r="Y262" i="21"/>
  <c r="O257" i="21"/>
  <c r="O256" i="21"/>
  <c r="O255" i="21"/>
  <c r="O254" i="21"/>
  <c r="O253" i="21"/>
  <c r="O252" i="21"/>
  <c r="O251" i="21"/>
  <c r="S253" i="21" l="1"/>
  <c r="S254" i="21" s="1"/>
  <c r="S255" i="21" s="1"/>
  <c r="S256" i="21" s="1"/>
  <c r="S257" i="21" s="1"/>
  <c r="S258" i="21" s="1"/>
  <c r="P266" i="21"/>
  <c r="Q266" i="21" l="1"/>
  <c r="Q260" i="21"/>
  <c r="Q264" i="21"/>
  <c r="Q261" i="21"/>
  <c r="Q265" i="21"/>
  <c r="Q262" i="21"/>
  <c r="Q259" i="21"/>
  <c r="R259" i="21" s="1"/>
  <c r="Q263" i="21"/>
  <c r="U231" i="21"/>
  <c r="U230" i="21"/>
  <c r="Y229" i="21"/>
  <c r="Y228" i="21"/>
  <c r="Y231" i="21" s="1"/>
  <c r="O223" i="21"/>
  <c r="O222" i="21"/>
  <c r="O221" i="21"/>
  <c r="O220" i="21"/>
  <c r="O219" i="21"/>
  <c r="S218" i="21"/>
  <c r="S219" i="21" s="1"/>
  <c r="S220" i="21" s="1"/>
  <c r="O218" i="21"/>
  <c r="O217" i="21"/>
  <c r="Y193" i="21"/>
  <c r="O188" i="21"/>
  <c r="O187" i="21"/>
  <c r="O186" i="21"/>
  <c r="O185" i="21"/>
  <c r="O184" i="21"/>
  <c r="S183" i="21"/>
  <c r="S184" i="21" s="1"/>
  <c r="S185" i="21" s="1"/>
  <c r="O183" i="21"/>
  <c r="O182" i="21"/>
  <c r="Y123" i="21"/>
  <c r="Y159" i="21"/>
  <c r="O154" i="21"/>
  <c r="O153" i="21"/>
  <c r="O152" i="21"/>
  <c r="O151" i="21"/>
  <c r="O150" i="21"/>
  <c r="S149" i="21"/>
  <c r="S150" i="21" s="1"/>
  <c r="S151" i="21" s="1"/>
  <c r="S152" i="21" s="1"/>
  <c r="S153" i="21" s="1"/>
  <c r="O149" i="21"/>
  <c r="O148" i="21"/>
  <c r="O118" i="21"/>
  <c r="O117" i="21"/>
  <c r="O116" i="21"/>
  <c r="O115" i="21"/>
  <c r="O114" i="21"/>
  <c r="S113" i="21"/>
  <c r="S114" i="21" s="1"/>
  <c r="S115" i="21" s="1"/>
  <c r="S116" i="21" s="1"/>
  <c r="O113" i="21"/>
  <c r="O112" i="21"/>
  <c r="S78" i="21"/>
  <c r="S79" i="21" s="1"/>
  <c r="S80" i="21" s="1"/>
  <c r="S81" i="21" s="1"/>
  <c r="S82" i="21" s="1"/>
  <c r="S83" i="21" s="1"/>
  <c r="S84" i="21" s="1"/>
  <c r="U91" i="21"/>
  <c r="U92" i="21"/>
  <c r="P92" i="21"/>
  <c r="O83" i="21"/>
  <c r="O82" i="21"/>
  <c r="O81" i="21"/>
  <c r="O80" i="21"/>
  <c r="O79" i="21"/>
  <c r="O78" i="21"/>
  <c r="O77" i="21"/>
  <c r="Q42" i="21"/>
  <c r="Q43" i="21"/>
  <c r="Q44" i="21"/>
  <c r="Q45" i="21"/>
  <c r="Q46" i="21"/>
  <c r="Q47" i="21"/>
  <c r="Q48" i="21"/>
  <c r="P232" i="21" l="1"/>
  <c r="Q231" i="21" s="1"/>
  <c r="R260" i="21"/>
  <c r="S260" i="21" s="1"/>
  <c r="S259" i="21"/>
  <c r="Q86" i="21"/>
  <c r="Q90" i="21"/>
  <c r="Q92" i="21"/>
  <c r="Q87" i="21"/>
  <c r="Q88" i="21"/>
  <c r="Q85" i="21"/>
  <c r="R85" i="21" s="1"/>
  <c r="S85" i="21" s="1"/>
  <c r="Q89" i="21"/>
  <c r="Q91" i="21"/>
  <c r="S221" i="21"/>
  <c r="S222" i="21" s="1"/>
  <c r="S223" i="21" s="1"/>
  <c r="S224" i="21" s="1"/>
  <c r="S186" i="21"/>
  <c r="S187" i="21" s="1"/>
  <c r="S188" i="21" s="1"/>
  <c r="S189" i="21" s="1"/>
  <c r="S154" i="21"/>
  <c r="S155" i="21" s="1"/>
  <c r="P163" i="21"/>
  <c r="S117" i="21"/>
  <c r="S118" i="21" s="1"/>
  <c r="S119" i="21" s="1"/>
  <c r="P127" i="21"/>
  <c r="Q126" i="21" s="1"/>
  <c r="Y15" i="21"/>
  <c r="Q228" i="21" l="1"/>
  <c r="Q232" i="21"/>
  <c r="Q229" i="21"/>
  <c r="Q226" i="21"/>
  <c r="Q230" i="21"/>
  <c r="Q225" i="21"/>
  <c r="R225" i="21" s="1"/>
  <c r="Q227" i="21"/>
  <c r="Q121" i="21"/>
  <c r="Q125" i="21"/>
  <c r="Q120" i="21"/>
  <c r="R120" i="21" s="1"/>
  <c r="S120" i="21" s="1"/>
  <c r="Q122" i="21"/>
  <c r="Q123" i="21"/>
  <c r="Q127" i="21"/>
  <c r="Q124" i="21"/>
  <c r="Q193" i="21"/>
  <c r="Q197" i="21"/>
  <c r="Q194" i="21"/>
  <c r="Q190" i="21"/>
  <c r="R190" i="21" s="1"/>
  <c r="S190" i="21" s="1"/>
  <c r="Q192" i="21"/>
  <c r="Q191" i="21"/>
  <c r="Q195" i="21"/>
  <c r="Q196" i="21"/>
  <c r="Q160" i="21"/>
  <c r="Q156" i="21"/>
  <c r="R156" i="21" s="1"/>
  <c r="S156" i="21" s="1"/>
  <c r="Q161" i="21"/>
  <c r="Q157" i="21"/>
  <c r="Q158" i="21"/>
  <c r="Q163" i="21"/>
  <c r="Q159" i="21"/>
  <c r="Q162" i="21"/>
  <c r="R261" i="21"/>
  <c r="R86" i="21"/>
  <c r="W228" i="21"/>
  <c r="W229" i="21" s="1"/>
  <c r="S225" i="21"/>
  <c r="R191" i="21" l="1"/>
  <c r="R121" i="21"/>
  <c r="R226" i="21"/>
  <c r="R157" i="21"/>
  <c r="S261" i="21"/>
  <c r="R262" i="21"/>
  <c r="S86" i="21"/>
  <c r="R87" i="21"/>
  <c r="Y194" i="21"/>
  <c r="AX53" i="21" s="1"/>
  <c r="C43" i="21"/>
  <c r="C79" i="21" s="1"/>
  <c r="C114" i="21" s="1"/>
  <c r="C150" i="21" s="1"/>
  <c r="C184" i="21" s="1"/>
  <c r="C219" i="21" s="1"/>
  <c r="C44" i="21"/>
  <c r="C80" i="21" s="1"/>
  <c r="C115" i="21" s="1"/>
  <c r="C151" i="21" s="1"/>
  <c r="C185" i="21" s="1"/>
  <c r="C220" i="21" s="1"/>
  <c r="C254" i="21" s="1"/>
  <c r="C288" i="21" s="1"/>
  <c r="C323" i="21" s="1"/>
  <c r="Y16" i="21"/>
  <c r="AX42" i="21" s="1"/>
  <c r="Y54" i="21"/>
  <c r="AX44" i="21" s="1"/>
  <c r="P18" i="21"/>
  <c r="Q18" i="21" s="1"/>
  <c r="P404" i="21"/>
  <c r="P405" i="21" s="1"/>
  <c r="P368" i="21"/>
  <c r="P369" i="21" s="1"/>
  <c r="P335" i="21"/>
  <c r="Q335" i="21" s="1"/>
  <c r="P299" i="21"/>
  <c r="Q322" i="21"/>
  <c r="Q323" i="21"/>
  <c r="Q324" i="21"/>
  <c r="Q325" i="21"/>
  <c r="Q326" i="21"/>
  <c r="Q327" i="21"/>
  <c r="Q321" i="21"/>
  <c r="S321" i="21" s="1"/>
  <c r="Q391" i="21"/>
  <c r="S391" i="21" s="1"/>
  <c r="Q392" i="21"/>
  <c r="Q393" i="21"/>
  <c r="Q394" i="21"/>
  <c r="Q395" i="21"/>
  <c r="Q396" i="21"/>
  <c r="Q397" i="21"/>
  <c r="F43" i="21"/>
  <c r="F79" i="21" s="1"/>
  <c r="F114" i="21" s="1"/>
  <c r="F150" i="21" s="1"/>
  <c r="F184" i="21" s="1"/>
  <c r="F219" i="21" s="1"/>
  <c r="F253" i="21" s="1"/>
  <c r="F287" i="21" s="1"/>
  <c r="F322" i="21" s="1"/>
  <c r="F356" i="21" s="1"/>
  <c r="F392" i="21" s="1"/>
  <c r="F42" i="21"/>
  <c r="F78" i="21" s="1"/>
  <c r="F113" i="21" s="1"/>
  <c r="F149" i="21" s="1"/>
  <c r="F183" i="21" s="1"/>
  <c r="F218" i="21" s="1"/>
  <c r="F252" i="21" s="1"/>
  <c r="F286" i="21" s="1"/>
  <c r="F321" i="21" s="1"/>
  <c r="F355" i="21" s="1"/>
  <c r="F391" i="21" s="1"/>
  <c r="F44" i="21"/>
  <c r="F80" i="21" s="1"/>
  <c r="F115" i="21" s="1"/>
  <c r="F151" i="21" s="1"/>
  <c r="F185" i="21" s="1"/>
  <c r="F220" i="21" s="1"/>
  <c r="F254" i="21" s="1"/>
  <c r="F288" i="21" s="1"/>
  <c r="F323" i="21" s="1"/>
  <c r="F357" i="21" s="1"/>
  <c r="F393" i="21" s="1"/>
  <c r="A39" i="21"/>
  <c r="A75" i="21" s="1"/>
  <c r="A110" i="21" s="1"/>
  <c r="A146" i="21" s="1"/>
  <c r="A180" i="21" s="1"/>
  <c r="A215" i="21" s="1"/>
  <c r="A249" i="21" s="1"/>
  <c r="A283" i="21" s="1"/>
  <c r="A318" i="21" s="1"/>
  <c r="A352" i="21" s="1"/>
  <c r="A388" i="21" s="1"/>
  <c r="Y160" i="21"/>
  <c r="AX51" i="21" s="1"/>
  <c r="Y124" i="21"/>
  <c r="AX48" i="21" s="1"/>
  <c r="AB2" i="21"/>
  <c r="Q4" i="21"/>
  <c r="S4" i="21" s="1"/>
  <c r="Q5" i="21"/>
  <c r="Q6" i="21"/>
  <c r="Q7" i="21"/>
  <c r="Q8" i="21"/>
  <c r="Q9" i="21"/>
  <c r="Q10" i="21"/>
  <c r="O3" i="21"/>
  <c r="X3" i="21"/>
  <c r="Z3" i="21"/>
  <c r="AB3" i="21"/>
  <c r="O4" i="21"/>
  <c r="X4" i="21"/>
  <c r="Z4" i="21"/>
  <c r="AB4" i="21"/>
  <c r="O5" i="21"/>
  <c r="X5" i="21"/>
  <c r="Z5" i="21"/>
  <c r="AB5" i="21"/>
  <c r="O6" i="21"/>
  <c r="X6" i="21"/>
  <c r="Z6" i="21"/>
  <c r="AB6" i="21"/>
  <c r="O7" i="21"/>
  <c r="X7" i="21"/>
  <c r="Z7" i="21"/>
  <c r="AB7" i="21"/>
  <c r="O8" i="21"/>
  <c r="X8" i="21"/>
  <c r="Z8" i="21"/>
  <c r="AB8" i="21"/>
  <c r="AK8" i="21"/>
  <c r="AL8" i="21"/>
  <c r="AM8" i="21"/>
  <c r="O9" i="21"/>
  <c r="X9" i="21"/>
  <c r="Z9" i="21"/>
  <c r="AB9" i="21"/>
  <c r="X10" i="21"/>
  <c r="Z10" i="21"/>
  <c r="AB10" i="21"/>
  <c r="X11" i="21"/>
  <c r="Z11" i="21"/>
  <c r="AG14" i="21"/>
  <c r="AU41" i="21"/>
  <c r="AY41" i="21"/>
  <c r="AG15" i="21"/>
  <c r="AY42" i="21"/>
  <c r="AG16" i="21"/>
  <c r="U17" i="21"/>
  <c r="AG17" i="21"/>
  <c r="U18" i="21"/>
  <c r="Y18" i="21"/>
  <c r="AG18" i="21"/>
  <c r="AG19" i="21"/>
  <c r="AG20" i="21"/>
  <c r="AG21" i="21"/>
  <c r="AG22" i="21"/>
  <c r="AG23" i="21"/>
  <c r="AF24" i="21"/>
  <c r="AF25" i="21"/>
  <c r="AF26" i="21"/>
  <c r="AF27" i="21"/>
  <c r="AF28" i="21"/>
  <c r="AF33" i="21"/>
  <c r="AF38" i="21"/>
  <c r="AB40" i="21"/>
  <c r="S42" i="21"/>
  <c r="AU40" i="21"/>
  <c r="AY40" i="21"/>
  <c r="O41" i="21"/>
  <c r="X41" i="21"/>
  <c r="Z41" i="21"/>
  <c r="AB41" i="21"/>
  <c r="X52" i="21"/>
  <c r="AW41" i="21"/>
  <c r="AX41" i="21"/>
  <c r="O42" i="21"/>
  <c r="X42" i="21"/>
  <c r="Z42" i="21"/>
  <c r="AB42" i="21"/>
  <c r="AU42" i="21"/>
  <c r="AV42" i="21"/>
  <c r="AW42" i="21"/>
  <c r="O43" i="21"/>
  <c r="X43" i="21"/>
  <c r="Z43" i="21"/>
  <c r="AB43" i="21"/>
  <c r="AU43" i="21"/>
  <c r="AW43" i="21"/>
  <c r="AY43" i="21"/>
  <c r="O44" i="21"/>
  <c r="X44" i="21"/>
  <c r="Z44" i="21"/>
  <c r="AB44" i="21"/>
  <c r="AU44" i="21"/>
  <c r="AV44" i="21"/>
  <c r="AW44" i="21"/>
  <c r="AY44" i="21"/>
  <c r="O45" i="21"/>
  <c r="X45" i="21"/>
  <c r="Z45" i="21"/>
  <c r="AB45" i="21"/>
  <c r="AU45" i="21"/>
  <c r="AW45" i="21"/>
  <c r="Y89" i="21"/>
  <c r="AX45" i="21" s="1"/>
  <c r="AY45" i="21"/>
  <c r="O46" i="21"/>
  <c r="X46" i="21"/>
  <c r="Z46" i="21"/>
  <c r="AB46" i="21"/>
  <c r="AF46" i="21"/>
  <c r="AG46" i="21"/>
  <c r="AU46" i="21"/>
  <c r="AV46" i="21"/>
  <c r="AW46" i="21"/>
  <c r="Y90" i="21"/>
  <c r="AX46" i="21" s="1"/>
  <c r="AY46" i="21"/>
  <c r="O47" i="21"/>
  <c r="X47" i="21"/>
  <c r="Z47" i="21"/>
  <c r="AB47" i="21"/>
  <c r="AU47" i="21"/>
  <c r="AW47" i="21"/>
  <c r="AX47" i="21"/>
  <c r="AY47" i="21"/>
  <c r="X48" i="21"/>
  <c r="Z48" i="21"/>
  <c r="AB48" i="21"/>
  <c r="AU48" i="21"/>
  <c r="AV48" i="21"/>
  <c r="AW48" i="21"/>
  <c r="AY48" i="21"/>
  <c r="X49" i="21"/>
  <c r="Z49" i="21"/>
  <c r="AU49" i="21"/>
  <c r="AW49" i="21"/>
  <c r="Y162" i="21"/>
  <c r="AY49" i="21"/>
  <c r="AV51" i="21"/>
  <c r="AW51" i="21"/>
  <c r="AY51" i="21"/>
  <c r="AU52" i="21"/>
  <c r="AW52" i="21"/>
  <c r="AX52" i="21"/>
  <c r="AY52" i="21"/>
  <c r="AV53" i="21"/>
  <c r="AW53" i="21"/>
  <c r="AY53" i="21"/>
  <c r="AU54" i="21"/>
  <c r="AW54" i="21"/>
  <c r="AY54" i="21"/>
  <c r="U55" i="21"/>
  <c r="AV55" i="21"/>
  <c r="AW55" i="21"/>
  <c r="AX55" i="21"/>
  <c r="AY55" i="21"/>
  <c r="U56" i="21"/>
  <c r="AU56" i="21"/>
  <c r="AW56" i="21"/>
  <c r="AX56" i="21"/>
  <c r="AY56" i="21"/>
  <c r="AV57" i="21"/>
  <c r="AW57" i="21"/>
  <c r="AX57" i="21"/>
  <c r="AY57" i="21"/>
  <c r="Q286" i="21"/>
  <c r="S286" i="21" s="1"/>
  <c r="Q287" i="21"/>
  <c r="Q288" i="21"/>
  <c r="Q289" i="21"/>
  <c r="Q290" i="21"/>
  <c r="Q291" i="21"/>
  <c r="Q292" i="21"/>
  <c r="AW58" i="21"/>
  <c r="AX58" i="21"/>
  <c r="AY58" i="21"/>
  <c r="AV59" i="21"/>
  <c r="AW59" i="21"/>
  <c r="AX59" i="21"/>
  <c r="AY59" i="21"/>
  <c r="AW60" i="21"/>
  <c r="AX60" i="21"/>
  <c r="AY60" i="21"/>
  <c r="AV61" i="21"/>
  <c r="AW61" i="21"/>
  <c r="AX61" i="21"/>
  <c r="AY61" i="21"/>
  <c r="AU62" i="21"/>
  <c r="Q355" i="21"/>
  <c r="S355" i="21" s="1"/>
  <c r="Q356" i="21"/>
  <c r="Q357" i="21"/>
  <c r="Q358" i="21"/>
  <c r="Q359" i="21"/>
  <c r="Q360" i="21"/>
  <c r="Q361" i="21"/>
  <c r="AW62" i="21"/>
  <c r="AX62" i="21"/>
  <c r="AU63" i="21"/>
  <c r="AV63" i="21"/>
  <c r="AW63" i="21"/>
  <c r="AX63" i="21"/>
  <c r="AU64" i="21"/>
  <c r="AV64" i="21"/>
  <c r="AW64" i="21"/>
  <c r="Y405" i="21"/>
  <c r="AU65" i="21"/>
  <c r="AV65" i="21"/>
  <c r="AW65" i="21"/>
  <c r="AX65" i="21"/>
  <c r="AU66" i="21"/>
  <c r="AV66" i="21"/>
  <c r="AW66" i="21"/>
  <c r="AX66" i="21"/>
  <c r="AU67" i="21"/>
  <c r="AV67" i="21"/>
  <c r="AW67" i="21"/>
  <c r="AX67" i="21"/>
  <c r="AU68" i="21"/>
  <c r="AV68" i="21"/>
  <c r="AW68" i="21"/>
  <c r="AX68" i="21"/>
  <c r="AU70" i="21"/>
  <c r="AV70" i="21"/>
  <c r="AW70" i="21"/>
  <c r="AX70" i="21"/>
  <c r="AU73" i="21"/>
  <c r="AV73" i="21"/>
  <c r="AW73" i="21"/>
  <c r="AX73" i="21"/>
  <c r="AU74" i="21"/>
  <c r="AV74" i="21"/>
  <c r="AW74" i="21"/>
  <c r="AX74" i="21"/>
  <c r="AU75" i="21"/>
  <c r="AV75" i="21"/>
  <c r="AW75" i="21"/>
  <c r="AX75" i="21"/>
  <c r="AB76" i="21"/>
  <c r="AU76" i="21"/>
  <c r="AV76" i="21"/>
  <c r="AW76" i="21"/>
  <c r="AX76" i="21"/>
  <c r="X77" i="21"/>
  <c r="Z77" i="21"/>
  <c r="AB77" i="21"/>
  <c r="X88" i="21"/>
  <c r="AU77" i="21"/>
  <c r="AV77" i="21"/>
  <c r="AW77" i="21"/>
  <c r="AX77" i="21"/>
  <c r="Z78" i="21"/>
  <c r="AB78" i="21"/>
  <c r="AU78" i="21"/>
  <c r="AV78" i="21"/>
  <c r="AW78" i="21"/>
  <c r="AX78" i="21"/>
  <c r="Z79" i="21"/>
  <c r="AB79" i="21"/>
  <c r="Z80" i="21"/>
  <c r="AB80" i="21"/>
  <c r="X81" i="21"/>
  <c r="Z81" i="21"/>
  <c r="AB81" i="21"/>
  <c r="X82" i="21"/>
  <c r="Z82" i="21"/>
  <c r="AB82" i="21"/>
  <c r="AF82" i="21"/>
  <c r="AG82" i="21"/>
  <c r="X83" i="21"/>
  <c r="Z83" i="21"/>
  <c r="AB83" i="21"/>
  <c r="X84" i="21"/>
  <c r="Z84" i="21"/>
  <c r="AB84" i="21"/>
  <c r="X85" i="21"/>
  <c r="Z85" i="21"/>
  <c r="X112" i="21"/>
  <c r="Z112" i="21"/>
  <c r="AB112" i="21"/>
  <c r="X122" i="21"/>
  <c r="Z113" i="21"/>
  <c r="AB113" i="21"/>
  <c r="Z114" i="21"/>
  <c r="AB114" i="21"/>
  <c r="Z115" i="21"/>
  <c r="AB115" i="21"/>
  <c r="Z116" i="21"/>
  <c r="AB116" i="21"/>
  <c r="Z117" i="21"/>
  <c r="AB117" i="21"/>
  <c r="AF117" i="21"/>
  <c r="AG117" i="21"/>
  <c r="Z118" i="21"/>
  <c r="AB118" i="21"/>
  <c r="Z119" i="21"/>
  <c r="AB119" i="21"/>
  <c r="Z120" i="21"/>
  <c r="U125" i="21"/>
  <c r="U126" i="21"/>
  <c r="Y126" i="21"/>
  <c r="X148" i="21"/>
  <c r="Z148" i="21"/>
  <c r="AB148" i="21"/>
  <c r="X158" i="21"/>
  <c r="X149" i="21"/>
  <c r="Z149" i="21"/>
  <c r="AB149" i="21"/>
  <c r="X150" i="21"/>
  <c r="Z150" i="21"/>
  <c r="AB150" i="21"/>
  <c r="X151" i="21"/>
  <c r="Z151" i="21"/>
  <c r="AB151" i="21"/>
  <c r="X152" i="21"/>
  <c r="Z152" i="21"/>
  <c r="AB152" i="21"/>
  <c r="X153" i="21"/>
  <c r="Z153" i="21"/>
  <c r="AB153" i="21"/>
  <c r="AF153" i="21"/>
  <c r="AG153" i="21"/>
  <c r="X154" i="21"/>
  <c r="Z154" i="21"/>
  <c r="AB154" i="21"/>
  <c r="X155" i="21"/>
  <c r="Z155" i="21"/>
  <c r="AB155" i="21"/>
  <c r="X156" i="21"/>
  <c r="Z156" i="21"/>
  <c r="U161" i="21"/>
  <c r="U162" i="21"/>
  <c r="X182" i="21"/>
  <c r="Z182" i="21"/>
  <c r="AB182" i="21"/>
  <c r="X192" i="21"/>
  <c r="X183" i="21"/>
  <c r="Z183" i="21"/>
  <c r="AB183" i="21"/>
  <c r="X184" i="21"/>
  <c r="Z184" i="21"/>
  <c r="AB184" i="21"/>
  <c r="X185" i="21"/>
  <c r="Z185" i="21"/>
  <c r="AB185" i="21"/>
  <c r="X186" i="21"/>
  <c r="Z186" i="21"/>
  <c r="AB186" i="21"/>
  <c r="X187" i="21"/>
  <c r="Z187" i="21"/>
  <c r="AB187" i="21"/>
  <c r="AF187" i="21"/>
  <c r="AG187" i="21"/>
  <c r="AH187" i="21"/>
  <c r="X188" i="21"/>
  <c r="Z188" i="21"/>
  <c r="AB188" i="21"/>
  <c r="X189" i="21"/>
  <c r="Z189" i="21"/>
  <c r="AB189" i="21"/>
  <c r="X190" i="21"/>
  <c r="Z190" i="21"/>
  <c r="U195" i="21"/>
  <c r="U196" i="21"/>
  <c r="Y196" i="21"/>
  <c r="X217" i="21"/>
  <c r="Z217" i="21"/>
  <c r="AB217" i="21"/>
  <c r="X227" i="21"/>
  <c r="X218" i="21"/>
  <c r="Z218" i="21"/>
  <c r="AB218" i="21"/>
  <c r="X219" i="21"/>
  <c r="Z219" i="21"/>
  <c r="AB219" i="21"/>
  <c r="X220" i="21"/>
  <c r="Z220" i="21"/>
  <c r="AB220" i="21"/>
  <c r="X221" i="21"/>
  <c r="Z221" i="21"/>
  <c r="AB221" i="21"/>
  <c r="X222" i="21"/>
  <c r="Z222" i="21"/>
  <c r="AB222" i="21"/>
  <c r="X223" i="21"/>
  <c r="Z223" i="21"/>
  <c r="AB223" i="21"/>
  <c r="X224" i="21"/>
  <c r="Z224" i="21"/>
  <c r="AB224" i="21"/>
  <c r="X225" i="21"/>
  <c r="Z225" i="21"/>
  <c r="AF230" i="21"/>
  <c r="AG230" i="21"/>
  <c r="AH230" i="21"/>
  <c r="X251" i="21"/>
  <c r="Z251" i="21"/>
  <c r="AB251" i="21"/>
  <c r="X261" i="21"/>
  <c r="X252" i="21"/>
  <c r="Z252" i="21"/>
  <c r="AB252" i="21"/>
  <c r="X253" i="21"/>
  <c r="Z253" i="21"/>
  <c r="AB253" i="21"/>
  <c r="X254" i="21"/>
  <c r="Z254" i="21"/>
  <c r="AB254" i="21"/>
  <c r="X255" i="21"/>
  <c r="Z255" i="21"/>
  <c r="AB255" i="21"/>
  <c r="X256" i="21"/>
  <c r="Z256" i="21"/>
  <c r="AB256" i="21"/>
  <c r="X257" i="21"/>
  <c r="Z257" i="21"/>
  <c r="AB257" i="21"/>
  <c r="X258" i="21"/>
  <c r="Z258" i="21"/>
  <c r="AB258" i="21"/>
  <c r="X259" i="21"/>
  <c r="Z259" i="21"/>
  <c r="U264" i="21"/>
  <c r="AF264" i="21"/>
  <c r="AG264" i="21"/>
  <c r="U265" i="21"/>
  <c r="Y265" i="21"/>
  <c r="AB284" i="21"/>
  <c r="O285" i="21"/>
  <c r="X285" i="21"/>
  <c r="Z285" i="21"/>
  <c r="AB285" i="21"/>
  <c r="X296" i="21"/>
  <c r="X286" i="21"/>
  <c r="Z286" i="21"/>
  <c r="AB286" i="21"/>
  <c r="X287" i="21"/>
  <c r="Z287" i="21"/>
  <c r="AB287" i="21"/>
  <c r="X288" i="21"/>
  <c r="Z288" i="21"/>
  <c r="AB288" i="21"/>
  <c r="X289" i="21"/>
  <c r="Z289" i="21"/>
  <c r="AB289" i="21"/>
  <c r="X290" i="21"/>
  <c r="Z290" i="21"/>
  <c r="AB290" i="21"/>
  <c r="X291" i="21"/>
  <c r="Z291" i="21"/>
  <c r="AB291" i="21"/>
  <c r="X292" i="21"/>
  <c r="Z292" i="21"/>
  <c r="AB292" i="21"/>
  <c r="X293" i="21"/>
  <c r="Z293" i="21"/>
  <c r="U299" i="21"/>
  <c r="U300" i="21"/>
  <c r="Y300" i="21"/>
  <c r="AB319" i="21"/>
  <c r="O320" i="21"/>
  <c r="X320" i="21"/>
  <c r="Z320" i="21"/>
  <c r="AB320" i="21"/>
  <c r="X331" i="21"/>
  <c r="O321" i="21"/>
  <c r="X321" i="21"/>
  <c r="Z321" i="21"/>
  <c r="AB321" i="21"/>
  <c r="O322" i="21"/>
  <c r="X322" i="21"/>
  <c r="Z322" i="21"/>
  <c r="AB322" i="21"/>
  <c r="O323" i="21"/>
  <c r="X323" i="21"/>
  <c r="Z323" i="21"/>
  <c r="AB323" i="21"/>
  <c r="O324" i="21"/>
  <c r="X324" i="21"/>
  <c r="Z324" i="21"/>
  <c r="AB324" i="21"/>
  <c r="O325" i="21"/>
  <c r="X325" i="21"/>
  <c r="Z325" i="21"/>
  <c r="AB325" i="21"/>
  <c r="O326" i="21"/>
  <c r="X326" i="21"/>
  <c r="Z326" i="21"/>
  <c r="AB326" i="21"/>
  <c r="X327" i="21"/>
  <c r="Z327" i="21"/>
  <c r="AB327" i="21"/>
  <c r="X328" i="21"/>
  <c r="Z328" i="21"/>
  <c r="U334" i="21"/>
  <c r="U335" i="21"/>
  <c r="AB353" i="21"/>
  <c r="O354" i="21"/>
  <c r="X354" i="21"/>
  <c r="Z354" i="21"/>
  <c r="AB354" i="21"/>
  <c r="X365" i="21"/>
  <c r="O355" i="21"/>
  <c r="X355" i="21"/>
  <c r="Z355" i="21"/>
  <c r="AB355" i="21"/>
  <c r="O356" i="21"/>
  <c r="X356" i="21"/>
  <c r="Z356" i="21"/>
  <c r="AB356" i="21"/>
  <c r="AF356" i="21"/>
  <c r="AG356" i="21"/>
  <c r="AH356" i="21"/>
  <c r="O357" i="21"/>
  <c r="X357" i="21"/>
  <c r="Z357" i="21"/>
  <c r="AB357" i="21"/>
  <c r="O358" i="21"/>
  <c r="X358" i="21"/>
  <c r="Z358" i="21"/>
  <c r="AB358" i="21"/>
  <c r="O359" i="21"/>
  <c r="X359" i="21"/>
  <c r="Z359" i="21"/>
  <c r="AB359" i="21"/>
  <c r="O360" i="21"/>
  <c r="X360" i="21"/>
  <c r="Z360" i="21"/>
  <c r="AB360" i="21"/>
  <c r="X361" i="21"/>
  <c r="Z361" i="21"/>
  <c r="AB361" i="21"/>
  <c r="X362" i="21"/>
  <c r="Z362" i="21"/>
  <c r="U368" i="21"/>
  <c r="U369" i="21"/>
  <c r="AB389" i="21"/>
  <c r="O390" i="21"/>
  <c r="X390" i="21"/>
  <c r="Z390" i="21"/>
  <c r="AB390" i="21"/>
  <c r="X401" i="21"/>
  <c r="O391" i="21"/>
  <c r="X391" i="21"/>
  <c r="Z391" i="21"/>
  <c r="AB391" i="21"/>
  <c r="O392" i="21"/>
  <c r="X392" i="21"/>
  <c r="Z392" i="21"/>
  <c r="AB392" i="21"/>
  <c r="O393" i="21"/>
  <c r="X393" i="21"/>
  <c r="Z393" i="21"/>
  <c r="AB393" i="21"/>
  <c r="O394" i="21"/>
  <c r="X394" i="21"/>
  <c r="Z394" i="21"/>
  <c r="AB394" i="21"/>
  <c r="O395" i="21"/>
  <c r="X395" i="21"/>
  <c r="Z395" i="21"/>
  <c r="AB395" i="21"/>
  <c r="O396" i="21"/>
  <c r="X396" i="21"/>
  <c r="Z396" i="21"/>
  <c r="AB396" i="21"/>
  <c r="X397" i="21"/>
  <c r="Z397" i="21"/>
  <c r="AB397" i="21"/>
  <c r="X398" i="21"/>
  <c r="Z398" i="21"/>
  <c r="U404" i="21"/>
  <c r="U405" i="21"/>
  <c r="A24" i="22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K24" i="22"/>
  <c r="K25" i="22" s="1"/>
  <c r="K26" i="22" s="1"/>
  <c r="K27" i="22" s="1"/>
  <c r="K28" i="22" s="1"/>
  <c r="K29" i="22" s="1"/>
  <c r="K30" i="22" s="1"/>
  <c r="K31" i="22" s="1"/>
  <c r="K32" i="22" s="1"/>
  <c r="K33" i="22" s="1"/>
  <c r="K34" i="22" s="1"/>
  <c r="K35" i="22" s="1"/>
  <c r="K36" i="22" s="1"/>
  <c r="K37" i="22" s="1"/>
  <c r="K38" i="22" s="1"/>
  <c r="K39" i="22" s="1"/>
  <c r="K40" i="22" s="1"/>
  <c r="K41" i="22" s="1"/>
  <c r="K42" i="22" s="1"/>
  <c r="K43" i="22" s="1"/>
  <c r="K44" i="22" s="1"/>
  <c r="K45" i="22" s="1"/>
  <c r="K46" i="22" s="1"/>
  <c r="K47" i="22" s="1"/>
  <c r="K48" i="22" s="1"/>
  <c r="K49" i="22" s="1"/>
  <c r="K50" i="22" s="1"/>
  <c r="K51" i="22" s="1"/>
  <c r="K52" i="22" s="1"/>
  <c r="K53" i="22" s="1"/>
  <c r="K54" i="22" s="1"/>
  <c r="K55" i="22" s="1"/>
  <c r="AX54" i="21"/>
  <c r="AX43" i="21"/>
  <c r="Y56" i="21"/>
  <c r="C253" i="21" l="1"/>
  <c r="C287" i="21" s="1"/>
  <c r="AL9" i="21"/>
  <c r="S322" i="21"/>
  <c r="S323" i="21" s="1"/>
  <c r="S324" i="21" s="1"/>
  <c r="S325" i="21" s="1"/>
  <c r="S326" i="21" s="1"/>
  <c r="S327" i="21" s="1"/>
  <c r="AG231" i="21"/>
  <c r="Q399" i="21"/>
  <c r="Q402" i="21"/>
  <c r="Q400" i="21"/>
  <c r="Q401" i="21"/>
  <c r="Q405" i="21"/>
  <c r="R227" i="21"/>
  <c r="S226" i="21"/>
  <c r="Q369" i="21"/>
  <c r="Q366" i="21"/>
  <c r="Q364" i="21"/>
  <c r="Q365" i="21"/>
  <c r="Q363" i="21"/>
  <c r="Q367" i="21"/>
  <c r="AG265" i="21"/>
  <c r="AG118" i="21"/>
  <c r="Y92" i="21"/>
  <c r="S121" i="21"/>
  <c r="R122" i="21"/>
  <c r="S191" i="21"/>
  <c r="R192" i="21"/>
  <c r="S157" i="21"/>
  <c r="R158" i="21"/>
  <c r="Q329" i="21"/>
  <c r="Q330" i="21"/>
  <c r="P300" i="21"/>
  <c r="Q293" i="21" s="1"/>
  <c r="R293" i="21" s="1"/>
  <c r="S262" i="21"/>
  <c r="R263" i="21"/>
  <c r="S87" i="21"/>
  <c r="R88" i="21"/>
  <c r="AG188" i="21"/>
  <c r="P56" i="21"/>
  <c r="Y335" i="21"/>
  <c r="S43" i="21"/>
  <c r="S44" i="21" s="1"/>
  <c r="S45" i="21" s="1"/>
  <c r="S46" i="21" s="1"/>
  <c r="S47" i="21" s="1"/>
  <c r="S48" i="21" s="1"/>
  <c r="Q15" i="21"/>
  <c r="Q12" i="21"/>
  <c r="Q16" i="21"/>
  <c r="Q14" i="21"/>
  <c r="Q13" i="21"/>
  <c r="Q17" i="21"/>
  <c r="AG357" i="21"/>
  <c r="AG83" i="21"/>
  <c r="AX64" i="21"/>
  <c r="AG47" i="21"/>
  <c r="AG154" i="21"/>
  <c r="Q11" i="21"/>
  <c r="R11" i="21" s="1"/>
  <c r="AX49" i="21"/>
  <c r="Q398" i="21"/>
  <c r="R398" i="21" s="1"/>
  <c r="Q404" i="21"/>
  <c r="Q403" i="21"/>
  <c r="S392" i="21"/>
  <c r="S393" i="21" s="1"/>
  <c r="S394" i="21" s="1"/>
  <c r="S395" i="21" s="1"/>
  <c r="S396" i="21" s="1"/>
  <c r="S397" i="21" s="1"/>
  <c r="Q368" i="21"/>
  <c r="Q362" i="21"/>
  <c r="R362" i="21" s="1"/>
  <c r="S356" i="21"/>
  <c r="S357" i="21" s="1"/>
  <c r="S358" i="21" s="1"/>
  <c r="S359" i="21" s="1"/>
  <c r="S360" i="21" s="1"/>
  <c r="S361" i="21" s="1"/>
  <c r="Q331" i="21"/>
  <c r="Q333" i="21"/>
  <c r="Q328" i="21"/>
  <c r="R328" i="21" s="1"/>
  <c r="Q332" i="21"/>
  <c r="Q334" i="21"/>
  <c r="S287" i="21"/>
  <c r="S288" i="21" s="1"/>
  <c r="S289" i="21" s="1"/>
  <c r="S290" i="21" s="1"/>
  <c r="S291" i="21" s="1"/>
  <c r="S292" i="21" s="1"/>
  <c r="W262" i="21"/>
  <c r="W263" i="21" s="1"/>
  <c r="S5" i="21"/>
  <c r="S6" i="21" s="1"/>
  <c r="S7" i="21" s="1"/>
  <c r="S8" i="21" s="1"/>
  <c r="S9" i="21" s="1"/>
  <c r="S10" i="21" s="1"/>
  <c r="R399" i="21" l="1"/>
  <c r="R400" i="21" s="1"/>
  <c r="S400" i="21" s="1"/>
  <c r="R363" i="21"/>
  <c r="R364" i="21" s="1"/>
  <c r="R365" i="21" s="1"/>
  <c r="R366" i="21" s="1"/>
  <c r="R367" i="21" s="1"/>
  <c r="S367" i="21" s="1"/>
  <c r="Q49" i="21"/>
  <c r="R49" i="21" s="1"/>
  <c r="S49" i="21" s="1"/>
  <c r="Q53" i="21"/>
  <c r="Q52" i="21"/>
  <c r="Q50" i="21"/>
  <c r="Q54" i="21"/>
  <c r="Q51" i="21"/>
  <c r="Q55" i="21"/>
  <c r="R329" i="21"/>
  <c r="R330" i="21" s="1"/>
  <c r="S330" i="21" s="1"/>
  <c r="R401" i="21"/>
  <c r="R402" i="21" s="1"/>
  <c r="S402" i="21" s="1"/>
  <c r="Q299" i="21"/>
  <c r="Q300" i="21"/>
  <c r="S122" i="21"/>
  <c r="R123" i="21"/>
  <c r="S227" i="21"/>
  <c r="R228" i="21"/>
  <c r="Q56" i="21"/>
  <c r="S192" i="21"/>
  <c r="R193" i="21"/>
  <c r="S158" i="21"/>
  <c r="R159" i="21"/>
  <c r="S399" i="21"/>
  <c r="S398" i="21"/>
  <c r="W366" i="21"/>
  <c r="W367" i="21" s="1"/>
  <c r="S366" i="21"/>
  <c r="S363" i="21"/>
  <c r="S364" i="21"/>
  <c r="S365" i="21"/>
  <c r="W332" i="21"/>
  <c r="W333" i="21" s="1"/>
  <c r="Q295" i="21"/>
  <c r="Q294" i="21"/>
  <c r="R294" i="21" s="1"/>
  <c r="Q296" i="21"/>
  <c r="Q298" i="21"/>
  <c r="Q297" i="21"/>
  <c r="S263" i="21"/>
  <c r="R264" i="21"/>
  <c r="S88" i="21"/>
  <c r="R89" i="21"/>
  <c r="S11" i="21"/>
  <c r="R12" i="21"/>
  <c r="R13" i="21" s="1"/>
  <c r="S13" i="21" s="1"/>
  <c r="S328" i="21"/>
  <c r="W402" i="21"/>
  <c r="W403" i="21" s="1"/>
  <c r="R368" i="21"/>
  <c r="S368" i="21" s="1"/>
  <c r="S362" i="21"/>
  <c r="S293" i="21"/>
  <c r="W297" i="21"/>
  <c r="W298" i="21" s="1"/>
  <c r="W193" i="21"/>
  <c r="W194" i="21" s="1"/>
  <c r="W159" i="21"/>
  <c r="W160" i="21" s="1"/>
  <c r="W123" i="21"/>
  <c r="W124" i="21" s="1"/>
  <c r="W89" i="21"/>
  <c r="W90" i="21" s="1"/>
  <c r="W53" i="21"/>
  <c r="W54" i="21" s="1"/>
  <c r="W15" i="21"/>
  <c r="W16" i="21" s="1"/>
  <c r="R331" i="21" l="1"/>
  <c r="R332" i="21" s="1"/>
  <c r="S332" i="21" s="1"/>
  <c r="R50" i="21"/>
  <c r="S50" i="21" s="1"/>
  <c r="S329" i="21"/>
  <c r="S401" i="21"/>
  <c r="S123" i="21"/>
  <c r="R124" i="21"/>
  <c r="S228" i="21"/>
  <c r="R229" i="21"/>
  <c r="S193" i="21"/>
  <c r="R194" i="21"/>
  <c r="S159" i="21"/>
  <c r="R160" i="21"/>
  <c r="R14" i="21"/>
  <c r="R15" i="21" s="1"/>
  <c r="R16" i="21" s="1"/>
  <c r="R17" i="21" s="1"/>
  <c r="S17" i="21" s="1"/>
  <c r="R295" i="21"/>
  <c r="S294" i="21"/>
  <c r="S264" i="21"/>
  <c r="R265" i="21"/>
  <c r="S265" i="21" s="1"/>
  <c r="S12" i="21"/>
  <c r="S89" i="21"/>
  <c r="R90" i="21"/>
  <c r="AV56" i="21"/>
  <c r="AV54" i="21"/>
  <c r="R403" i="21"/>
  <c r="R404" i="21" s="1"/>
  <c r="S404" i="21" s="1"/>
  <c r="R333" i="21"/>
  <c r="AV47" i="21"/>
  <c r="S331" i="21" l="1"/>
  <c r="R51" i="21"/>
  <c r="S51" i="21" s="1"/>
  <c r="AC250" i="21"/>
  <c r="AC252" i="21" s="1"/>
  <c r="U262" i="21"/>
  <c r="U263" i="21" s="1"/>
  <c r="S16" i="21"/>
  <c r="U15" i="21" s="1"/>
  <c r="S229" i="21"/>
  <c r="R230" i="21"/>
  <c r="S14" i="21"/>
  <c r="S194" i="21"/>
  <c r="R195" i="21"/>
  <c r="S124" i="21"/>
  <c r="R125" i="21"/>
  <c r="S160" i="21"/>
  <c r="R161" i="21"/>
  <c r="S15" i="21"/>
  <c r="R296" i="21"/>
  <c r="S295" i="21"/>
  <c r="S90" i="21"/>
  <c r="U89" i="21" s="1"/>
  <c r="U90" i="21" s="1"/>
  <c r="R91" i="21"/>
  <c r="S91" i="21" s="1"/>
  <c r="AC258" i="21"/>
  <c r="S403" i="21"/>
  <c r="AC389" i="21" s="1"/>
  <c r="AV52" i="21"/>
  <c r="U366" i="21"/>
  <c r="AC353" i="21"/>
  <c r="R334" i="21"/>
  <c r="S334" i="21" s="1"/>
  <c r="S333" i="21"/>
  <c r="AC254" i="21" l="1"/>
  <c r="AC255" i="21"/>
  <c r="AC2" i="21"/>
  <c r="AC4" i="21" s="1"/>
  <c r="AC251" i="21"/>
  <c r="AC257" i="21"/>
  <c r="AE286" i="21"/>
  <c r="AC256" i="21"/>
  <c r="AC253" i="21"/>
  <c r="AC259" i="21"/>
  <c r="R52" i="21"/>
  <c r="S195" i="21"/>
  <c r="R196" i="21"/>
  <c r="S196" i="21" s="1"/>
  <c r="S125" i="21"/>
  <c r="R126" i="21"/>
  <c r="S126" i="21" s="1"/>
  <c r="S230" i="21"/>
  <c r="R231" i="21"/>
  <c r="S231" i="21" s="1"/>
  <c r="S161" i="21"/>
  <c r="R162" i="21"/>
  <c r="S162" i="21" s="1"/>
  <c r="U402" i="21"/>
  <c r="U403" i="21" s="1"/>
  <c r="R297" i="21"/>
  <c r="S296" i="21"/>
  <c r="AV45" i="21"/>
  <c r="AC76" i="21"/>
  <c r="AC81" i="21" s="1"/>
  <c r="AV49" i="21"/>
  <c r="AC396" i="21"/>
  <c r="AC390" i="21"/>
  <c r="AC398" i="21"/>
  <c r="AC397" i="21"/>
  <c r="AC391" i="21"/>
  <c r="AC392" i="21"/>
  <c r="AC393" i="21"/>
  <c r="AC394" i="21"/>
  <c r="AC395" i="21"/>
  <c r="AV62" i="21"/>
  <c r="U367" i="21"/>
  <c r="AC359" i="21"/>
  <c r="AC357" i="21"/>
  <c r="AC362" i="21"/>
  <c r="AE289" i="21"/>
  <c r="AC358" i="21"/>
  <c r="AC354" i="21"/>
  <c r="AC360" i="21"/>
  <c r="AC355" i="21"/>
  <c r="AC356" i="21"/>
  <c r="AC361" i="21"/>
  <c r="U332" i="21"/>
  <c r="AC319" i="21"/>
  <c r="AV41" i="21"/>
  <c r="U16" i="21"/>
  <c r="AC10" i="21" l="1"/>
  <c r="AC7" i="21"/>
  <c r="AC6" i="21"/>
  <c r="AC3" i="21"/>
  <c r="AC5" i="21"/>
  <c r="AC8" i="21"/>
  <c r="AE280" i="21"/>
  <c r="AC9" i="21"/>
  <c r="AC11" i="21"/>
  <c r="R53" i="21"/>
  <c r="S53" i="21" s="1"/>
  <c r="S52" i="21"/>
  <c r="AC111" i="21"/>
  <c r="U123" i="21"/>
  <c r="U124" i="21" s="1"/>
  <c r="AC216" i="21"/>
  <c r="U228" i="21"/>
  <c r="U229" i="21" s="1"/>
  <c r="AC181" i="21"/>
  <c r="U193" i="21"/>
  <c r="U194" i="21" s="1"/>
  <c r="AC147" i="21"/>
  <c r="U159" i="21"/>
  <c r="U160" i="21" s="1"/>
  <c r="AC83" i="21"/>
  <c r="AC79" i="21"/>
  <c r="R298" i="21"/>
  <c r="S297" i="21"/>
  <c r="AC85" i="21"/>
  <c r="AC82" i="21"/>
  <c r="AC78" i="21"/>
  <c r="AC77" i="21"/>
  <c r="AC84" i="21"/>
  <c r="AC80" i="21"/>
  <c r="U333" i="21"/>
  <c r="AV60" i="21"/>
  <c r="AC323" i="21"/>
  <c r="AC328" i="21"/>
  <c r="AC321" i="21"/>
  <c r="AC326" i="21"/>
  <c r="AC324" i="21"/>
  <c r="AE288" i="21"/>
  <c r="AC322" i="21"/>
  <c r="AC327" i="21"/>
  <c r="AC325" i="21"/>
  <c r="AC320" i="21"/>
  <c r="R54" i="21" l="1"/>
  <c r="S54" i="21" s="1"/>
  <c r="AC219" i="21"/>
  <c r="AC218" i="21"/>
  <c r="AC225" i="21"/>
  <c r="AC221" i="21"/>
  <c r="AC220" i="21"/>
  <c r="AE285" i="21"/>
  <c r="AC217" i="21"/>
  <c r="AC224" i="21"/>
  <c r="AC222" i="21"/>
  <c r="AC223" i="21"/>
  <c r="AC188" i="21"/>
  <c r="AC190" i="21"/>
  <c r="AC187" i="21"/>
  <c r="AC186" i="21"/>
  <c r="AC184" i="21"/>
  <c r="AC185" i="21"/>
  <c r="AC183" i="21"/>
  <c r="AE284" i="21"/>
  <c r="AC189" i="21"/>
  <c r="AC182" i="21"/>
  <c r="AC115" i="21"/>
  <c r="AC114" i="21"/>
  <c r="AC118" i="21"/>
  <c r="AC116" i="21"/>
  <c r="AE282" i="21"/>
  <c r="AC113" i="21"/>
  <c r="AC119" i="21"/>
  <c r="AC112" i="21"/>
  <c r="AC117" i="21"/>
  <c r="AC120" i="21"/>
  <c r="AC154" i="21"/>
  <c r="AC155" i="21"/>
  <c r="AE283" i="21"/>
  <c r="AC148" i="21"/>
  <c r="AC156" i="21"/>
  <c r="AC151" i="21"/>
  <c r="AC149" i="21"/>
  <c r="AC152" i="21"/>
  <c r="AC153" i="21"/>
  <c r="AC150" i="21"/>
  <c r="R299" i="21"/>
  <c r="S299" i="21" s="1"/>
  <c r="S298" i="21"/>
  <c r="R55" i="21" l="1"/>
  <c r="S55" i="21" s="1"/>
  <c r="U297" i="21"/>
  <c r="AC284" i="21"/>
  <c r="AC40" i="21"/>
  <c r="AE281" i="21" s="1"/>
  <c r="AC47" i="21"/>
  <c r="U53" i="21"/>
  <c r="AC42" i="21"/>
  <c r="AC45" i="21"/>
  <c r="AC48" i="21"/>
  <c r="AC41" i="21"/>
  <c r="AC43" i="21"/>
  <c r="AC49" i="21"/>
  <c r="AC44" i="21"/>
  <c r="AC46" i="21"/>
  <c r="AV58" i="21" l="1"/>
  <c r="U298" i="21"/>
  <c r="AE287" i="21"/>
  <c r="AC292" i="21"/>
  <c r="AC293" i="21"/>
  <c r="AC288" i="21"/>
  <c r="AC287" i="21"/>
  <c r="AC285" i="21"/>
  <c r="AC289" i="21"/>
  <c r="AC286" i="21"/>
  <c r="AC291" i="21"/>
  <c r="AC290" i="21"/>
  <c r="U54" i="21"/>
  <c r="AV43" i="21"/>
</calcChain>
</file>

<file path=xl/comments1.xml><?xml version="1.0" encoding="utf-8"?>
<comments xmlns="http://schemas.openxmlformats.org/spreadsheetml/2006/main">
  <authors>
    <author>User</author>
  </authors>
  <commentList>
    <comment ref="N1" authorId="0" shapeId="0">
      <text>
        <r>
          <rPr>
            <b/>
            <sz val="14"/>
            <color indexed="81"/>
            <rFont val="Zar"/>
            <charset val="178"/>
          </rPr>
          <t>وزن کل شن وارد شود</t>
        </r>
      </text>
    </comment>
    <comment ref="Q10" authorId="0" shapeId="0">
      <text>
        <r>
          <rPr>
            <b/>
            <sz val="14"/>
            <color indexed="81"/>
            <rFont val="Titr"/>
            <charset val="178"/>
          </rPr>
          <t>درصد شن</t>
        </r>
      </text>
    </comment>
    <comment ref="Q16" authorId="0" shapeId="0">
      <text>
        <r>
          <rPr>
            <b/>
            <sz val="14"/>
            <color indexed="81"/>
            <rFont val="Titr"/>
            <charset val="178"/>
          </rPr>
          <t>درصد ماسه</t>
        </r>
      </text>
    </comment>
    <comment ref="P17" authorId="0" shapeId="0">
      <text>
        <r>
          <rPr>
            <b/>
            <sz val="13"/>
            <color indexed="81"/>
            <rFont val="Zar"/>
            <charset val="178"/>
          </rPr>
          <t>بجای عدد اول وزن کل ماسه وارد شود.</t>
        </r>
      </text>
    </comment>
  </commentList>
</comments>
</file>

<file path=xl/sharedStrings.xml><?xml version="1.0" encoding="utf-8"?>
<sst xmlns="http://schemas.openxmlformats.org/spreadsheetml/2006/main" count="698" uniqueCount="92">
  <si>
    <t>شماره الک</t>
  </si>
  <si>
    <t>اندازه چشمه (mm)</t>
  </si>
  <si>
    <t>درصد رد شده</t>
  </si>
  <si>
    <t xml:space="preserve">درصد باقیمانده </t>
  </si>
  <si>
    <t>وزن باقیمانده (gr)</t>
  </si>
  <si>
    <t>زیر الک</t>
  </si>
  <si>
    <t>مجموع</t>
  </si>
  <si>
    <t>درصد رد شده بر مبنای عبوری الک 4</t>
  </si>
  <si>
    <t>زمان min</t>
  </si>
  <si>
    <t>تصحیح حرارت Ct</t>
  </si>
  <si>
    <t>قرائت چگالی سنج (Ra)</t>
  </si>
  <si>
    <t>تصحیح منیسک Rc1</t>
  </si>
  <si>
    <t xml:space="preserve">   جدول k</t>
  </si>
  <si>
    <t>درصد ذرات معلق p%</t>
  </si>
  <si>
    <t>وزن خاک</t>
  </si>
  <si>
    <t>شماره چگالی سنج</t>
  </si>
  <si>
    <t>نام جدا کننده</t>
  </si>
  <si>
    <t>تصحیح صفر Cd</t>
  </si>
  <si>
    <t>ضریب a</t>
  </si>
  <si>
    <t>Gs</t>
  </si>
  <si>
    <t>F200</t>
  </si>
  <si>
    <t>R200</t>
  </si>
  <si>
    <t>F4</t>
  </si>
  <si>
    <t>R4</t>
  </si>
  <si>
    <t>LL</t>
  </si>
  <si>
    <t>PI</t>
  </si>
  <si>
    <t>Cu</t>
  </si>
  <si>
    <t>D10</t>
  </si>
  <si>
    <t>D30</t>
  </si>
  <si>
    <t>D60</t>
  </si>
  <si>
    <t xml:space="preserve">طول L (mm) </t>
  </si>
  <si>
    <t xml:space="preserve">D (mm) </t>
  </si>
  <si>
    <t>hegza</t>
  </si>
  <si>
    <t>Cm</t>
  </si>
  <si>
    <t>Rc2</t>
  </si>
  <si>
    <t>A</t>
  </si>
  <si>
    <t>N</t>
  </si>
  <si>
    <t>W</t>
  </si>
  <si>
    <t>Depth</t>
  </si>
  <si>
    <t>▼</t>
  </si>
  <si>
    <t>وزن مخصوص نسبي خاك</t>
  </si>
  <si>
    <t>درجه حرارت c◦</t>
  </si>
  <si>
    <t>جدول K بر حسب درجه حرارت و وزن مخصوص نسبي</t>
  </si>
  <si>
    <t>ميزان فرو رفتگي چگالي سنج در مقابل هر قرائت</t>
  </si>
  <si>
    <t>چگالي سنج 151H</t>
  </si>
  <si>
    <t>چگالي سنج 152H</t>
  </si>
  <si>
    <t xml:space="preserve"> طول فرو رفتگي       L به  cm  </t>
  </si>
  <si>
    <t xml:space="preserve"> طول فرو رفتگي              L به  cm  </t>
  </si>
  <si>
    <t xml:space="preserve">قرائت اصلاح شده             Rc1    </t>
  </si>
  <si>
    <t>قرائت اصلاح شده          Rc1</t>
  </si>
  <si>
    <t>قرائت اصلاح شده             Rc1</t>
  </si>
  <si>
    <t>تصحيح حرارتي Ct</t>
  </si>
  <si>
    <t>دما</t>
  </si>
  <si>
    <t>Ct</t>
  </si>
  <si>
    <t xml:space="preserve">تصحيح صفر Cd  براي هگزا متافسفات و چگالي سنج 151 h </t>
  </si>
  <si>
    <t>Cd</t>
  </si>
  <si>
    <r>
      <t>R</t>
    </r>
    <r>
      <rPr>
        <b/>
        <sz val="10"/>
        <rFont val="Arial"/>
        <family val="2"/>
      </rPr>
      <t>c</t>
    </r>
    <r>
      <rPr>
        <b/>
        <sz val="8"/>
        <rFont val="Arial"/>
        <family val="2"/>
      </rPr>
      <t xml:space="preserve">2 = </t>
    </r>
    <r>
      <rPr>
        <b/>
        <sz val="12"/>
        <rFont val="Arial"/>
        <family val="2"/>
      </rPr>
      <t>R</t>
    </r>
    <r>
      <rPr>
        <b/>
        <sz val="10"/>
        <rFont val="Arial"/>
        <family val="2"/>
      </rPr>
      <t xml:space="preserve">a + - </t>
    </r>
    <r>
      <rPr>
        <b/>
        <sz val="12"/>
        <rFont val="Arial"/>
        <family val="2"/>
      </rPr>
      <t>C</t>
    </r>
    <r>
      <rPr>
        <b/>
        <sz val="10"/>
        <rFont val="Arial"/>
        <family val="2"/>
      </rPr>
      <t xml:space="preserve">t - </t>
    </r>
    <r>
      <rPr>
        <b/>
        <sz val="12"/>
        <rFont val="Arial"/>
        <family val="2"/>
      </rPr>
      <t>C</t>
    </r>
    <r>
      <rPr>
        <b/>
        <sz val="10"/>
        <rFont val="Arial"/>
        <family val="2"/>
      </rPr>
      <t>d</t>
    </r>
  </si>
  <si>
    <t>151 H</t>
  </si>
  <si>
    <t>152 H</t>
  </si>
  <si>
    <t xml:space="preserve">مقادير مختلف a </t>
  </si>
  <si>
    <t>a</t>
  </si>
  <si>
    <t>Rc2 = Ra + - Ct - Cd</t>
  </si>
  <si>
    <t>Cc</t>
  </si>
  <si>
    <r>
      <t xml:space="preserve">دما   </t>
    </r>
    <r>
      <rPr>
        <b/>
        <sz val="12"/>
        <rFont val="Arial"/>
        <family val="2"/>
      </rPr>
      <t>◦C</t>
    </r>
  </si>
  <si>
    <t>152H</t>
  </si>
  <si>
    <t>وزن خاک خشک  (gr):</t>
  </si>
  <si>
    <t xml:space="preserve">   عمق نمونه (m) :                                                                </t>
  </si>
  <si>
    <t xml:space="preserve">   شماره گمانه:                                </t>
  </si>
  <si>
    <t xml:space="preserve">   شماره نمونه :                            </t>
  </si>
  <si>
    <t>LL =</t>
  </si>
  <si>
    <t>PL =</t>
  </si>
  <si>
    <t xml:space="preserve">PI = </t>
  </si>
  <si>
    <t xml:space="preserve">  </t>
  </si>
  <si>
    <t xml:space="preserve">  پروژه :</t>
  </si>
  <si>
    <t xml:space="preserve"> کارفرما :</t>
  </si>
  <si>
    <t xml:space="preserve"> نمونه گيري :</t>
  </si>
  <si>
    <r>
      <t>آزمایش دانه بندی خاک  ASTM -D</t>
    </r>
    <r>
      <rPr>
        <b/>
        <sz val="12"/>
        <rFont val="Times New Roman"/>
        <family val="1"/>
      </rPr>
      <t>422-63</t>
    </r>
  </si>
  <si>
    <t>BH1</t>
  </si>
  <si>
    <t>مهندسین مشاور کد آزمون</t>
  </si>
  <si>
    <t xml:space="preserve">  توسط مهندسین مشاور کد آزمون</t>
  </si>
  <si>
    <t>NPL</t>
  </si>
  <si>
    <t>NPI</t>
  </si>
  <si>
    <t>NLL</t>
  </si>
  <si>
    <t>18.5-20</t>
  </si>
  <si>
    <t>2-4</t>
  </si>
  <si>
    <t>4-6</t>
  </si>
  <si>
    <t>6-8</t>
  </si>
  <si>
    <t>8-10</t>
  </si>
  <si>
    <t>10-12</t>
  </si>
  <si>
    <t>12-15</t>
  </si>
  <si>
    <t>پايان نامه آرش حافظي</t>
  </si>
  <si>
    <t>ورزنه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</si>
</sst>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0.000"/>
    <numFmt numFmtId="167" formatCode="0.00000"/>
    <numFmt numFmtId="168" formatCode="0.0000"/>
  </numFmts>
  <fonts count="33">
    <font>
      <sz val="10"/>
      <name val="Arial"/>
    </font>
    <font>
      <sz val="10"/>
      <name val="Arial"/>
      <family val="2"/>
    </font>
    <font>
      <b/>
      <sz val="14"/>
      <name val="B Nazanin"/>
      <charset val="178"/>
    </font>
    <font>
      <b/>
      <sz val="1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B Nazanin"/>
      <charset val="178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4"/>
      <color indexed="13"/>
      <name val="Arial"/>
      <family val="2"/>
    </font>
    <font>
      <sz val="8"/>
      <name val="B Nazanin"/>
      <charset val="178"/>
    </font>
    <font>
      <b/>
      <sz val="8"/>
      <name val="Arial"/>
      <family val="2"/>
    </font>
    <font>
      <b/>
      <sz val="10"/>
      <name val="2  Titr"/>
      <charset val="178"/>
    </font>
    <font>
      <sz val="8"/>
      <name val="2  Titr"/>
      <charset val="178"/>
    </font>
    <font>
      <b/>
      <sz val="10"/>
      <name val="2 titr"/>
      <charset val="178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2  Titr"/>
      <charset val="178"/>
    </font>
    <font>
      <b/>
      <sz val="12"/>
      <name val="Times New Roman"/>
      <family val="1"/>
      <scheme val="major"/>
    </font>
    <font>
      <b/>
      <sz val="13"/>
      <color indexed="81"/>
      <name val="Zar"/>
      <charset val="178"/>
    </font>
    <font>
      <b/>
      <sz val="14"/>
      <color indexed="81"/>
      <name val="Zar"/>
      <charset val="178"/>
    </font>
    <font>
      <b/>
      <sz val="14"/>
      <color indexed="81"/>
      <name val="Titr"/>
      <charset val="178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lightUp"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10"/>
        <bgColor indexed="13"/>
      </patternFill>
    </fill>
    <fill>
      <patternFill patternType="solid">
        <fgColor indexed="4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/>
      <diagonal/>
    </border>
    <border>
      <left style="medium">
        <color indexed="64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thin">
        <color indexed="64"/>
      </right>
      <top style="thick">
        <color indexed="10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10"/>
      </bottom>
      <diagonal/>
    </border>
    <border>
      <left/>
      <right/>
      <top style="medium">
        <color indexed="64"/>
      </top>
      <bottom style="double">
        <color indexed="10"/>
      </bottom>
      <diagonal/>
    </border>
    <border>
      <left/>
      <right style="double">
        <color indexed="10"/>
      </right>
      <top style="medium">
        <color indexed="64"/>
      </top>
      <bottom style="double">
        <color indexed="1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6">
    <xf numFmtId="0" fontId="0" fillId="0" borderId="0" xfId="0"/>
    <xf numFmtId="9" fontId="0" fillId="0" borderId="0" xfId="1" applyFont="1"/>
    <xf numFmtId="0" fontId="9" fillId="2" borderId="1" xfId="0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Alignment="1">
      <alignment horizontal="left"/>
    </xf>
    <xf numFmtId="166" fontId="8" fillId="0" borderId="1" xfId="0" applyNumberFormat="1" applyFont="1" applyFill="1" applyBorder="1" applyAlignment="1">
      <alignment horizontal="center" vertical="center"/>
    </xf>
    <xf numFmtId="166" fontId="6" fillId="6" borderId="1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9" fontId="0" fillId="0" borderId="0" xfId="1" applyFont="1" applyBorder="1"/>
    <xf numFmtId="166" fontId="0" fillId="0" borderId="0" xfId="0" applyNumberFormat="1" applyBorder="1"/>
    <xf numFmtId="0" fontId="0" fillId="0" borderId="6" xfId="0" applyBorder="1"/>
    <xf numFmtId="0" fontId="0" fillId="0" borderId="7" xfId="0" applyBorder="1"/>
    <xf numFmtId="166" fontId="0" fillId="0" borderId="3" xfId="0" applyNumberFormat="1" applyBorder="1"/>
    <xf numFmtId="12" fontId="16" fillId="0" borderId="8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12" fontId="16" fillId="0" borderId="10" xfId="0" applyNumberFormat="1" applyFont="1" applyBorder="1" applyAlignment="1">
      <alignment horizontal="center" vertical="center"/>
    </xf>
    <xf numFmtId="12" fontId="16" fillId="0" borderId="11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/>
    </xf>
    <xf numFmtId="12" fontId="16" fillId="0" borderId="13" xfId="0" applyNumberFormat="1" applyFont="1" applyBorder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/>
    </xf>
    <xf numFmtId="2" fontId="17" fillId="0" borderId="12" xfId="0" applyNumberFormat="1" applyFont="1" applyBorder="1" applyAlignment="1">
      <alignment horizontal="center"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3" xfId="0" applyNumberFormat="1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10" fontId="0" fillId="0" borderId="0" xfId="0" applyNumberFormat="1"/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1" borderId="16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11" borderId="19" xfId="0" applyFont="1" applyFill="1" applyBorder="1" applyAlignment="1">
      <alignment horizontal="justify" vertical="center"/>
    </xf>
    <xf numFmtId="0" fontId="21" fillId="11" borderId="20" xfId="0" applyFont="1" applyFill="1" applyBorder="1" applyAlignment="1">
      <alignment horizontal="justify" vertical="center"/>
    </xf>
    <xf numFmtId="0" fontId="21" fillId="12" borderId="21" xfId="0" applyFont="1" applyFill="1" applyBorder="1" applyAlignment="1">
      <alignment horizontal="justify" vertical="center"/>
    </xf>
    <xf numFmtId="0" fontId="21" fillId="12" borderId="20" xfId="0" applyFont="1" applyFill="1" applyBorder="1" applyAlignment="1">
      <alignment horizontal="justify" vertical="center"/>
    </xf>
    <xf numFmtId="0" fontId="0" fillId="7" borderId="22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12" borderId="19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center"/>
    </xf>
    <xf numFmtId="0" fontId="21" fillId="12" borderId="28" xfId="0" applyFont="1" applyFill="1" applyBorder="1" applyAlignment="1">
      <alignment horizontal="justify" vertical="center"/>
    </xf>
    <xf numFmtId="0" fontId="21" fillId="12" borderId="19" xfId="0" applyFont="1" applyFill="1" applyBorder="1" applyAlignment="1">
      <alignment horizontal="justify" vertical="center"/>
    </xf>
    <xf numFmtId="0" fontId="9" fillId="12" borderId="19" xfId="0" applyFont="1" applyFill="1" applyBorder="1" applyAlignment="1">
      <alignment horizontal="center"/>
    </xf>
    <xf numFmtId="0" fontId="9" fillId="12" borderId="20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0" borderId="31" xfId="0" applyBorder="1"/>
    <xf numFmtId="164" fontId="6" fillId="3" borderId="1" xfId="0" applyNumberFormat="1" applyFont="1" applyFill="1" applyBorder="1" applyAlignment="1" applyProtection="1">
      <alignment horizontal="center" vertical="center"/>
      <protection hidden="1"/>
    </xf>
    <xf numFmtId="164" fontId="6" fillId="14" borderId="16" xfId="0" applyNumberFormat="1" applyFont="1" applyFill="1" applyBorder="1" applyAlignment="1" applyProtection="1">
      <alignment horizontal="center" vertical="center"/>
      <protection hidden="1"/>
    </xf>
    <xf numFmtId="165" fontId="6" fillId="3" borderId="1" xfId="0" applyNumberFormat="1" applyFont="1" applyFill="1" applyBorder="1" applyAlignment="1" applyProtection="1">
      <alignment horizontal="center" vertical="center"/>
      <protection hidden="1"/>
    </xf>
    <xf numFmtId="164" fontId="6" fillId="14" borderId="14" xfId="0" applyNumberFormat="1" applyFont="1" applyFill="1" applyBorder="1" applyAlignment="1" applyProtection="1">
      <alignment horizontal="center" vertical="center"/>
      <protection hidden="1"/>
    </xf>
    <xf numFmtId="165" fontId="6" fillId="14" borderId="14" xfId="0" applyNumberFormat="1" applyFont="1" applyFill="1" applyBorder="1" applyAlignment="1" applyProtection="1">
      <alignment horizontal="center" vertical="center"/>
      <protection hidden="1"/>
    </xf>
    <xf numFmtId="165" fontId="6" fillId="14" borderId="15" xfId="0" applyNumberFormat="1" applyFont="1" applyFill="1" applyBorder="1" applyAlignment="1" applyProtection="1">
      <alignment horizontal="center" vertical="center"/>
      <protection hidden="1"/>
    </xf>
    <xf numFmtId="165" fontId="6" fillId="3" borderId="32" xfId="0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5" borderId="33" xfId="0" applyNumberFormat="1" applyFont="1" applyFill="1" applyBorder="1" applyAlignment="1" applyProtection="1">
      <alignment horizontal="center" vertical="center" wrapText="1"/>
      <protection hidden="1"/>
    </xf>
    <xf numFmtId="164" fontId="3" fillId="4" borderId="16" xfId="0" applyNumberFormat="1" applyFont="1" applyFill="1" applyBorder="1" applyAlignment="1" applyProtection="1">
      <alignment horizontal="center" vertical="center" wrapText="1"/>
      <protection hidden="1"/>
    </xf>
    <xf numFmtId="164" fontId="3" fillId="5" borderId="16" xfId="0" applyNumberFormat="1" applyFont="1" applyFill="1" applyBorder="1" applyAlignment="1" applyProtection="1">
      <alignment horizontal="center" vertical="center" wrapText="1"/>
      <protection hidden="1"/>
    </xf>
    <xf numFmtId="166" fontId="6" fillId="3" borderId="1" xfId="0" applyNumberFormat="1" applyFont="1" applyFill="1" applyBorder="1" applyAlignment="1" applyProtection="1">
      <alignment horizontal="center" vertical="center"/>
      <protection hidden="1"/>
    </xf>
    <xf numFmtId="166" fontId="6" fillId="3" borderId="34" xfId="0" applyNumberFormat="1" applyFont="1" applyFill="1" applyBorder="1" applyAlignment="1" applyProtection="1">
      <alignment horizontal="center" vertical="center"/>
      <protection hidden="1"/>
    </xf>
    <xf numFmtId="164" fontId="9" fillId="15" borderId="1" xfId="0" applyNumberFormat="1" applyFont="1" applyFill="1" applyBorder="1" applyAlignment="1" applyProtection="1">
      <alignment horizontal="center" vertical="center"/>
      <protection hidden="1"/>
    </xf>
    <xf numFmtId="166" fontId="8" fillId="9" borderId="1" xfId="0" applyNumberFormat="1" applyFont="1" applyFill="1" applyBorder="1" applyAlignment="1" applyProtection="1">
      <alignment horizontal="center" vertical="center"/>
      <protection hidden="1"/>
    </xf>
    <xf numFmtId="168" fontId="8" fillId="9" borderId="1" xfId="0" applyNumberFormat="1" applyFont="1" applyFill="1" applyBorder="1" applyAlignment="1" applyProtection="1">
      <alignment horizontal="center" vertical="center"/>
      <protection hidden="1"/>
    </xf>
    <xf numFmtId="168" fontId="8" fillId="3" borderId="1" xfId="0" applyNumberFormat="1" applyFont="1" applyFill="1" applyBorder="1" applyAlignment="1" applyProtection="1">
      <alignment horizontal="center" vertical="center"/>
      <protection hidden="1"/>
    </xf>
    <xf numFmtId="166" fontId="8" fillId="3" borderId="1" xfId="0" applyNumberFormat="1" applyFont="1" applyFill="1" applyBorder="1" applyAlignment="1" applyProtection="1">
      <alignment horizontal="center" vertical="center"/>
      <protection hidden="1"/>
    </xf>
    <xf numFmtId="164" fontId="13" fillId="4" borderId="1" xfId="0" applyNumberFormat="1" applyFont="1" applyFill="1" applyBorder="1" applyAlignment="1" applyProtection="1">
      <alignment horizontal="center" vertical="center" wrapText="1"/>
      <protection hidden="1"/>
    </xf>
    <xf numFmtId="164" fontId="9" fillId="15" borderId="34" xfId="0" applyNumberFormat="1" applyFont="1" applyFill="1" applyBorder="1" applyAlignment="1" applyProtection="1">
      <alignment horizontal="center" vertical="center"/>
      <protection hidden="1"/>
    </xf>
    <xf numFmtId="166" fontId="6" fillId="9" borderId="1" xfId="0" applyNumberFormat="1" applyFont="1" applyFill="1" applyBorder="1" applyAlignment="1" applyProtection="1">
      <alignment horizontal="center" vertical="center"/>
      <protection hidden="1"/>
    </xf>
    <xf numFmtId="12" fontId="4" fillId="5" borderId="1" xfId="0" applyNumberFormat="1" applyFont="1" applyFill="1" applyBorder="1" applyAlignment="1" applyProtection="1">
      <alignment horizontal="center" vertical="center"/>
      <protection hidden="1"/>
    </xf>
    <xf numFmtId="12" fontId="0" fillId="0" borderId="0" xfId="0" applyNumberFormat="1" applyBorder="1" applyProtection="1">
      <protection hidden="1"/>
    </xf>
    <xf numFmtId="10" fontId="0" fillId="0" borderId="0" xfId="0" applyNumberFormat="1" applyBorder="1" applyProtection="1">
      <protection hidden="1"/>
    </xf>
    <xf numFmtId="0" fontId="0" fillId="0" borderId="17" xfId="0" applyBorder="1" applyProtection="1">
      <protection hidden="1"/>
    </xf>
    <xf numFmtId="0" fontId="0" fillId="0" borderId="0" xfId="0" applyBorder="1" applyProtection="1">
      <protection hidden="1"/>
    </xf>
    <xf numFmtId="12" fontId="4" fillId="5" borderId="32" xfId="0" applyNumberFormat="1" applyFont="1" applyFill="1" applyBorder="1" applyAlignment="1" applyProtection="1">
      <alignment horizontal="center" vertical="center"/>
      <protection hidden="1"/>
    </xf>
    <xf numFmtId="0" fontId="0" fillId="0" borderId="26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0" xfId="0" applyProtection="1">
      <protection hidden="1"/>
    </xf>
    <xf numFmtId="164" fontId="13" fillId="4" borderId="16" xfId="0" applyNumberFormat="1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 applyBorder="1" applyProtection="1">
      <protection hidden="1"/>
    </xf>
    <xf numFmtId="164" fontId="0" fillId="0" borderId="0" xfId="0" applyNumberFormat="1" applyProtection="1">
      <protection hidden="1"/>
    </xf>
    <xf numFmtId="164" fontId="3" fillId="5" borderId="35" xfId="0" applyNumberFormat="1" applyFont="1" applyFill="1" applyBorder="1" applyAlignment="1" applyProtection="1">
      <alignment horizontal="center" vertical="center" wrapText="1"/>
      <protection hidden="1"/>
    </xf>
    <xf numFmtId="164" fontId="3" fillId="5" borderId="3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Protection="1">
      <protection hidden="1"/>
    </xf>
    <xf numFmtId="165" fontId="26" fillId="0" borderId="37" xfId="0" applyNumberFormat="1" applyFont="1" applyBorder="1" applyAlignment="1">
      <alignment horizontal="right" vertical="center"/>
    </xf>
    <xf numFmtId="164" fontId="26" fillId="0" borderId="37" xfId="0" applyNumberFormat="1" applyFont="1" applyBorder="1" applyAlignment="1">
      <alignment horizontal="right" vertical="center"/>
    </xf>
    <xf numFmtId="168" fontId="6" fillId="3" borderId="1" xfId="0" applyNumberFormat="1" applyFont="1" applyFill="1" applyBorder="1" applyAlignment="1" applyProtection="1">
      <alignment horizontal="center" vertical="center"/>
      <protection hidden="1"/>
    </xf>
    <xf numFmtId="164" fontId="27" fillId="0" borderId="38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/>
    <xf numFmtId="0" fontId="27" fillId="0" borderId="37" xfId="0" applyFont="1" applyBorder="1" applyAlignment="1">
      <alignment horizontal="right" vertical="center"/>
    </xf>
    <xf numFmtId="0" fontId="25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9" xfId="0" applyFont="1" applyBorder="1" applyAlignment="1"/>
    <xf numFmtId="0" fontId="4" fillId="0" borderId="9" xfId="0" applyFont="1" applyBorder="1" applyAlignment="1">
      <alignment horizontal="center" vertical="center"/>
    </xf>
    <xf numFmtId="0" fontId="0" fillId="0" borderId="0" xfId="0" applyBorder="1" applyAlignment="1"/>
    <xf numFmtId="165" fontId="26" fillId="0" borderId="3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65" fontId="27" fillId="0" borderId="3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"/>
    </xf>
    <xf numFmtId="164" fontId="26" fillId="0" borderId="9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2" fontId="16" fillId="0" borderId="0" xfId="0" applyNumberFormat="1" applyFont="1" applyBorder="1" applyAlignment="1">
      <alignment horizontal="center" vertical="center"/>
    </xf>
    <xf numFmtId="12" fontId="16" fillId="0" borderId="24" xfId="0" applyNumberFormat="1" applyFont="1" applyBorder="1" applyAlignment="1">
      <alignment horizontal="center" vertical="center"/>
    </xf>
    <xf numFmtId="12" fontId="16" fillId="0" borderId="31" xfId="0" applyNumberFormat="1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27" fillId="0" borderId="37" xfId="0" applyNumberFormat="1" applyFont="1" applyBorder="1" applyAlignment="1">
      <alignment horizontal="right" vertical="center"/>
    </xf>
    <xf numFmtId="164" fontId="3" fillId="4" borderId="40" xfId="0" applyNumberFormat="1" applyFont="1" applyFill="1" applyBorder="1" applyAlignment="1" applyProtection="1">
      <alignment horizontal="center" vertical="center" wrapText="1"/>
    </xf>
    <xf numFmtId="164" fontId="3" fillId="4" borderId="16" xfId="0" applyNumberFormat="1" applyFont="1" applyFill="1" applyBorder="1" applyAlignment="1" applyProtection="1">
      <alignment horizontal="center" vertical="center" wrapText="1"/>
    </xf>
    <xf numFmtId="166" fontId="6" fillId="3" borderId="1" xfId="0" applyNumberFormat="1" applyFont="1" applyFill="1" applyBorder="1" applyAlignment="1" applyProtection="1">
      <alignment horizontal="center" vertical="center"/>
    </xf>
    <xf numFmtId="12" fontId="7" fillId="15" borderId="41" xfId="0" applyNumberFormat="1" applyFont="1" applyFill="1" applyBorder="1" applyAlignment="1" applyProtection="1">
      <alignment horizontal="center" vertical="center"/>
    </xf>
    <xf numFmtId="2" fontId="6" fillId="12" borderId="1" xfId="0" applyNumberFormat="1" applyFont="1" applyFill="1" applyBorder="1" applyAlignment="1" applyProtection="1">
      <alignment horizontal="center" vertical="center"/>
    </xf>
    <xf numFmtId="164" fontId="6" fillId="9" borderId="1" xfId="0" applyNumberFormat="1" applyFont="1" applyFill="1" applyBorder="1" applyAlignment="1" applyProtection="1">
      <alignment horizontal="center" vertical="center"/>
    </xf>
    <xf numFmtId="164" fontId="9" fillId="15" borderId="1" xfId="0" applyNumberFormat="1" applyFont="1" applyFill="1" applyBorder="1" applyAlignment="1" applyProtection="1">
      <alignment horizontal="center" vertical="center"/>
    </xf>
    <xf numFmtId="164" fontId="8" fillId="9" borderId="1" xfId="0" applyNumberFormat="1" applyFont="1" applyFill="1" applyBorder="1" applyAlignment="1" applyProtection="1">
      <alignment horizontal="center" vertical="center"/>
    </xf>
    <xf numFmtId="166" fontId="8" fillId="9" borderId="1" xfId="0" applyNumberFormat="1" applyFont="1" applyFill="1" applyBorder="1" applyAlignment="1" applyProtection="1">
      <alignment horizontal="center" vertical="center"/>
    </xf>
    <xf numFmtId="168" fontId="8" fillId="9" borderId="1" xfId="0" applyNumberFormat="1" applyFont="1" applyFill="1" applyBorder="1" applyAlignment="1" applyProtection="1">
      <alignment horizontal="center" vertical="center"/>
    </xf>
    <xf numFmtId="167" fontId="14" fillId="9" borderId="1" xfId="0" applyNumberFormat="1" applyFont="1" applyFill="1" applyBorder="1" applyAlignment="1" applyProtection="1">
      <alignment horizontal="center" vertical="center"/>
    </xf>
    <xf numFmtId="12" fontId="7" fillId="15" borderId="41" xfId="0" applyNumberFormat="1" applyFont="1" applyFill="1" applyBorder="1" applyAlignment="1" applyProtection="1">
      <alignment vertical="center"/>
    </xf>
    <xf numFmtId="0" fontId="7" fillId="15" borderId="41" xfId="0" applyNumberFormat="1" applyFont="1" applyFill="1" applyBorder="1" applyAlignment="1" applyProtection="1">
      <alignment horizontal="center" vertical="center"/>
    </xf>
    <xf numFmtId="164" fontId="13" fillId="4" borderId="1" xfId="0" applyNumberFormat="1" applyFont="1" applyFill="1" applyBorder="1" applyAlignment="1" applyProtection="1">
      <alignment horizontal="center" vertical="center" wrapText="1"/>
    </xf>
    <xf numFmtId="164" fontId="20" fillId="4" borderId="1" xfId="0" applyNumberFormat="1" applyFont="1" applyFill="1" applyBorder="1" applyAlignment="1" applyProtection="1">
      <alignment horizontal="center" vertical="center" wrapText="1"/>
    </xf>
    <xf numFmtId="166" fontId="6" fillId="9" borderId="1" xfId="0" applyNumberFormat="1" applyFont="1" applyFill="1" applyBorder="1" applyAlignment="1" applyProtection="1">
      <alignment horizontal="center" vertical="center"/>
    </xf>
    <xf numFmtId="168" fontId="6" fillId="9" borderId="1" xfId="0" applyNumberFormat="1" applyFont="1" applyFill="1" applyBorder="1" applyAlignment="1" applyProtection="1">
      <alignment horizontal="center" vertical="center"/>
    </xf>
    <xf numFmtId="12" fontId="4" fillId="5" borderId="1" xfId="0" applyNumberFormat="1" applyFont="1" applyFill="1" applyBorder="1" applyAlignment="1" applyProtection="1">
      <alignment horizontal="center" vertical="center"/>
    </xf>
    <xf numFmtId="165" fontId="9" fillId="3" borderId="1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2" fontId="0" fillId="0" borderId="0" xfId="0" applyNumberFormat="1" applyBorder="1" applyProtection="1"/>
    <xf numFmtId="0" fontId="0" fillId="0" borderId="0" xfId="0" applyBorder="1" applyProtection="1"/>
    <xf numFmtId="12" fontId="4" fillId="15" borderId="4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12" fontId="4" fillId="5" borderId="42" xfId="0" applyNumberFormat="1" applyFont="1" applyFill="1" applyBorder="1" applyAlignment="1" applyProtection="1">
      <alignment horizontal="center" vertical="center"/>
    </xf>
    <xf numFmtId="164" fontId="6" fillId="16" borderId="32" xfId="0" applyNumberFormat="1" applyFont="1" applyFill="1" applyBorder="1" applyAlignment="1" applyProtection="1">
      <alignment horizontal="center" vertical="center"/>
    </xf>
    <xf numFmtId="164" fontId="6" fillId="9" borderId="32" xfId="0" applyNumberFormat="1" applyFont="1" applyFill="1" applyBorder="1" applyAlignment="1" applyProtection="1">
      <alignment horizontal="center" vertical="center"/>
    </xf>
    <xf numFmtId="12" fontId="4" fillId="5" borderId="32" xfId="0" applyNumberFormat="1" applyFont="1" applyFill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18" fillId="17" borderId="0" xfId="0" applyFont="1" applyFill="1" applyAlignment="1" applyProtection="1">
      <alignment horizontal="center"/>
    </xf>
    <xf numFmtId="0" fontId="19" fillId="18" borderId="0" xfId="0" applyFont="1" applyFill="1" applyAlignment="1" applyProtection="1">
      <alignment horizontal="center"/>
    </xf>
    <xf numFmtId="2" fontId="9" fillId="3" borderId="1" xfId="0" applyNumberFormat="1" applyFont="1" applyFill="1" applyBorder="1" applyAlignment="1" applyProtection="1">
      <alignment horizontal="center" vertical="center"/>
    </xf>
    <xf numFmtId="166" fontId="9" fillId="3" borderId="32" xfId="0" applyNumberFormat="1" applyFont="1" applyFill="1" applyBorder="1" applyAlignment="1" applyProtection="1">
      <alignment horizontal="center" vertical="center"/>
    </xf>
    <xf numFmtId="164" fontId="3" fillId="4" borderId="29" xfId="0" applyNumberFormat="1" applyFont="1" applyFill="1" applyBorder="1" applyAlignment="1" applyProtection="1">
      <alignment horizontal="center" vertical="center" wrapText="1"/>
    </xf>
    <xf numFmtId="164" fontId="3" fillId="4" borderId="14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Border="1" applyProtection="1"/>
    <xf numFmtId="167" fontId="6" fillId="9" borderId="1" xfId="0" applyNumberFormat="1" applyFont="1" applyFill="1" applyBorder="1" applyAlignment="1" applyProtection="1">
      <alignment horizontal="center" vertical="center"/>
    </xf>
    <xf numFmtId="0" fontId="9" fillId="9" borderId="1" xfId="0" applyFont="1" applyFill="1" applyBorder="1" applyAlignment="1" applyProtection="1">
      <alignment horizontal="center" vertical="center"/>
    </xf>
    <xf numFmtId="167" fontId="15" fillId="9" borderId="1" xfId="0" applyNumberFormat="1" applyFont="1" applyFill="1" applyBorder="1" applyAlignment="1" applyProtection="1">
      <alignment horizontal="center" vertical="center"/>
    </xf>
    <xf numFmtId="0" fontId="0" fillId="0" borderId="6" xfId="0" applyBorder="1" applyProtection="1"/>
    <xf numFmtId="164" fontId="6" fillId="9" borderId="43" xfId="0" applyNumberFormat="1" applyFont="1" applyFill="1" applyBorder="1" applyAlignment="1" applyProtection="1">
      <alignment horizontal="center" vertical="center"/>
    </xf>
    <xf numFmtId="164" fontId="27" fillId="0" borderId="38" xfId="0" applyNumberFormat="1" applyFont="1" applyBorder="1" applyAlignment="1" applyProtection="1">
      <alignment horizontal="left" vertical="center"/>
    </xf>
    <xf numFmtId="2" fontId="17" fillId="0" borderId="0" xfId="0" applyNumberFormat="1" applyFont="1" applyBorder="1" applyAlignment="1">
      <alignment horizontal="center" vertical="center"/>
    </xf>
    <xf numFmtId="0" fontId="16" fillId="0" borderId="24" xfId="0" applyNumberFormat="1" applyFont="1" applyBorder="1" applyAlignment="1">
      <alignment horizontal="center" vertical="center"/>
    </xf>
    <xf numFmtId="166" fontId="6" fillId="12" borderId="1" xfId="0" applyNumberFormat="1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37" xfId="0" applyNumberFormat="1" applyFont="1" applyFill="1" applyBorder="1" applyAlignment="1">
      <alignment horizontal="right" vertical="center"/>
    </xf>
    <xf numFmtId="164" fontId="9" fillId="15" borderId="38" xfId="0" applyNumberFormat="1" applyFont="1" applyFill="1" applyBorder="1" applyAlignment="1" applyProtection="1">
      <alignment horizontal="center" vertical="center"/>
    </xf>
    <xf numFmtId="164" fontId="13" fillId="4" borderId="38" xfId="0" applyNumberFormat="1" applyFont="1" applyFill="1" applyBorder="1" applyAlignment="1" applyProtection="1">
      <alignment horizontal="center" vertical="center" wrapText="1"/>
    </xf>
    <xf numFmtId="164" fontId="6" fillId="9" borderId="38" xfId="0" applyNumberFormat="1" applyFont="1" applyFill="1" applyBorder="1" applyAlignment="1" applyProtection="1">
      <alignment horizontal="center" vertical="center"/>
    </xf>
    <xf numFmtId="12" fontId="4" fillId="5" borderId="38" xfId="0" applyNumberFormat="1" applyFont="1" applyFill="1" applyBorder="1" applyAlignment="1" applyProtection="1">
      <alignment horizontal="center" vertical="center"/>
    </xf>
    <xf numFmtId="12" fontId="4" fillId="5" borderId="46" xfId="0" applyNumberFormat="1" applyFont="1" applyFill="1" applyBorder="1" applyAlignment="1" applyProtection="1">
      <alignment horizontal="center" vertical="center"/>
    </xf>
    <xf numFmtId="164" fontId="3" fillId="5" borderId="59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34" xfId="0" applyNumberFormat="1" applyFont="1" applyFill="1" applyBorder="1" applyAlignment="1" applyProtection="1">
      <alignment horizontal="center" vertical="center"/>
      <protection hidden="1"/>
    </xf>
    <xf numFmtId="1" fontId="8" fillId="9" borderId="1" xfId="0" applyNumberFormat="1" applyFont="1" applyFill="1" applyBorder="1" applyAlignment="1" applyProtection="1">
      <alignment horizontal="center" vertical="center"/>
    </xf>
    <xf numFmtId="12" fontId="29" fillId="5" borderId="1" xfId="0" applyNumberFormat="1" applyFont="1" applyFill="1" applyBorder="1" applyAlignment="1" applyProtection="1">
      <alignment horizontal="center" vertical="center"/>
    </xf>
    <xf numFmtId="12" fontId="29" fillId="5" borderId="32" xfId="0" applyNumberFormat="1" applyFont="1" applyFill="1" applyBorder="1" applyAlignment="1" applyProtection="1">
      <alignment horizontal="center" vertical="center"/>
    </xf>
    <xf numFmtId="12" fontId="29" fillId="5" borderId="1" xfId="0" applyNumberFormat="1" applyFont="1" applyFill="1" applyBorder="1" applyAlignment="1" applyProtection="1">
      <alignment horizontal="center" vertical="center"/>
      <protection hidden="1"/>
    </xf>
    <xf numFmtId="12" fontId="29" fillId="5" borderId="32" xfId="0" applyNumberFormat="1" applyFont="1" applyFill="1" applyBorder="1" applyAlignment="1" applyProtection="1">
      <alignment horizontal="center" vertical="center"/>
      <protection hidden="1"/>
    </xf>
    <xf numFmtId="12" fontId="29" fillId="5" borderId="38" xfId="0" applyNumberFormat="1" applyFont="1" applyFill="1" applyBorder="1" applyAlignment="1" applyProtection="1">
      <alignment horizontal="center" vertical="center"/>
    </xf>
    <xf numFmtId="12" fontId="29" fillId="5" borderId="46" xfId="0" applyNumberFormat="1" applyFont="1" applyFill="1" applyBorder="1" applyAlignment="1" applyProtection="1">
      <alignment horizontal="center" vertical="center"/>
    </xf>
    <xf numFmtId="2" fontId="9" fillId="3" borderId="32" xfId="0" applyNumberFormat="1" applyFont="1" applyFill="1" applyBorder="1" applyAlignment="1" applyProtection="1">
      <alignment horizontal="center" vertical="center"/>
    </xf>
    <xf numFmtId="2" fontId="9" fillId="2" borderId="32" xfId="0" applyNumberFormat="1" applyFont="1" applyFill="1" applyBorder="1" applyAlignment="1" applyProtection="1">
      <alignment horizontal="center" vertical="center"/>
    </xf>
    <xf numFmtId="9" fontId="0" fillId="0" borderId="0" xfId="1" applyFont="1" applyBorder="1" applyProtection="1">
      <protection hidden="1"/>
    </xf>
    <xf numFmtId="1" fontId="0" fillId="0" borderId="0" xfId="1" applyNumberFormat="1" applyFont="1" applyBorder="1" applyProtection="1">
      <protection hidden="1"/>
    </xf>
    <xf numFmtId="2" fontId="6" fillId="3" borderId="1" xfId="0" applyNumberFormat="1" applyFont="1" applyFill="1" applyBorder="1" applyAlignment="1" applyProtection="1">
      <alignment horizontal="center" vertical="center"/>
    </xf>
    <xf numFmtId="1" fontId="9" fillId="3" borderId="32" xfId="0" applyNumberFormat="1" applyFont="1" applyFill="1" applyBorder="1" applyAlignment="1" applyProtection="1">
      <alignment horizontal="center" vertical="center"/>
    </xf>
    <xf numFmtId="164" fontId="9" fillId="3" borderId="1" xfId="0" applyNumberFormat="1" applyFont="1" applyFill="1" applyBorder="1" applyAlignment="1" applyProtection="1">
      <alignment horizontal="center" vertical="center"/>
    </xf>
    <xf numFmtId="164" fontId="9" fillId="3" borderId="32" xfId="0" applyNumberFormat="1" applyFont="1" applyFill="1" applyBorder="1" applyAlignment="1" applyProtection="1">
      <alignment horizontal="center" vertical="center"/>
    </xf>
    <xf numFmtId="0" fontId="9" fillId="16" borderId="16" xfId="0" applyFont="1" applyFill="1" applyBorder="1" applyAlignment="1">
      <alignment vertical="center"/>
    </xf>
    <xf numFmtId="0" fontId="9" fillId="16" borderId="15" xfId="0" applyFont="1" applyFill="1" applyBorder="1" applyAlignment="1">
      <alignment vertical="center"/>
    </xf>
    <xf numFmtId="0" fontId="9" fillId="16" borderId="37" xfId="0" applyFont="1" applyFill="1" applyBorder="1" applyAlignment="1">
      <alignment horizontal="center"/>
    </xf>
    <xf numFmtId="0" fontId="9" fillId="16" borderId="39" xfId="0" applyFont="1" applyFill="1" applyBorder="1" applyAlignment="1">
      <alignment horizontal="center"/>
    </xf>
    <xf numFmtId="0" fontId="9" fillId="16" borderId="38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justify"/>
    </xf>
    <xf numFmtId="0" fontId="0" fillId="0" borderId="0" xfId="0" applyAlignment="1">
      <alignment vertical="justify"/>
    </xf>
    <xf numFmtId="0" fontId="10" fillId="0" borderId="0" xfId="0" applyFont="1" applyAlignment="1">
      <alignment vertical="justify"/>
    </xf>
    <xf numFmtId="0" fontId="7" fillId="19" borderId="44" xfId="0" applyFont="1" applyFill="1" applyBorder="1" applyAlignment="1"/>
    <xf numFmtId="0" fontId="9" fillId="19" borderId="20" xfId="0" applyFont="1" applyFill="1" applyBorder="1" applyAlignment="1"/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16" borderId="8" xfId="0" applyFont="1" applyFill="1" applyBorder="1" applyAlignment="1">
      <alignment horizontal="center"/>
    </xf>
    <xf numFmtId="0" fontId="9" fillId="16" borderId="10" xfId="0" applyFont="1" applyFill="1" applyBorder="1" applyAlignment="1">
      <alignment horizontal="center"/>
    </xf>
    <xf numFmtId="0" fontId="9" fillId="16" borderId="9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7" fillId="9" borderId="16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2" fillId="5" borderId="51" xfId="0" applyFont="1" applyFill="1" applyBorder="1" applyAlignment="1" applyProtection="1">
      <alignment horizontal="center" vertical="center"/>
      <protection hidden="1"/>
    </xf>
    <xf numFmtId="0" fontId="2" fillId="5" borderId="49" xfId="0" applyFont="1" applyFill="1" applyBorder="1" applyAlignment="1" applyProtection="1">
      <alignment horizontal="center" vertical="center"/>
      <protection hidden="1"/>
    </xf>
    <xf numFmtId="0" fontId="2" fillId="5" borderId="58" xfId="0" applyFont="1" applyFill="1" applyBorder="1" applyAlignment="1" applyProtection="1">
      <alignment horizontal="center" vertical="center"/>
      <protection hidden="1"/>
    </xf>
    <xf numFmtId="0" fontId="2" fillId="5" borderId="50" xfId="0" applyFont="1" applyFill="1" applyBorder="1" applyAlignment="1" applyProtection="1">
      <alignment horizontal="center" vertical="center"/>
      <protection hidden="1"/>
    </xf>
    <xf numFmtId="164" fontId="3" fillId="4" borderId="47" xfId="0" applyNumberFormat="1" applyFont="1" applyFill="1" applyBorder="1" applyAlignment="1" applyProtection="1">
      <alignment horizontal="center" vertical="center" wrapText="1"/>
    </xf>
    <xf numFmtId="164" fontId="3" fillId="4" borderId="15" xfId="0" applyNumberFormat="1" applyFont="1" applyFill="1" applyBorder="1" applyAlignment="1" applyProtection="1">
      <alignment horizontal="center" vertical="center" wrapText="1"/>
    </xf>
    <xf numFmtId="165" fontId="6" fillId="16" borderId="45" xfId="0" applyNumberFormat="1" applyFont="1" applyFill="1" applyBorder="1" applyAlignment="1" applyProtection="1">
      <alignment horizontal="center" vertical="center"/>
      <protection hidden="1"/>
    </xf>
    <xf numFmtId="165" fontId="6" fillId="16" borderId="46" xfId="0" applyNumberFormat="1" applyFont="1" applyFill="1" applyBorder="1" applyAlignment="1" applyProtection="1">
      <alignment horizontal="center" vertical="center"/>
      <protection hidden="1"/>
    </xf>
    <xf numFmtId="164" fontId="3" fillId="4" borderId="47" xfId="0" applyNumberFormat="1" applyFont="1" applyFill="1" applyBorder="1" applyAlignment="1" applyProtection="1">
      <alignment horizontal="center" vertical="center" wrapText="1"/>
      <protection hidden="1"/>
    </xf>
    <xf numFmtId="164" fontId="3" fillId="4" borderId="15" xfId="0" applyNumberFormat="1" applyFont="1" applyFill="1" applyBorder="1" applyAlignment="1" applyProtection="1">
      <alignment horizontal="center" vertical="center" wrapText="1"/>
      <protection hidden="1"/>
    </xf>
    <xf numFmtId="164" fontId="4" fillId="4" borderId="47" xfId="0" applyNumberFormat="1" applyFont="1" applyFill="1" applyBorder="1" applyAlignment="1" applyProtection="1">
      <alignment horizontal="center" vertical="center" wrapText="1"/>
    </xf>
    <xf numFmtId="164" fontId="4" fillId="4" borderId="15" xfId="0" applyNumberFormat="1" applyFont="1" applyFill="1" applyBorder="1" applyAlignment="1" applyProtection="1">
      <alignment horizontal="center" vertical="center" wrapText="1"/>
    </xf>
    <xf numFmtId="0" fontId="12" fillId="19" borderId="44" xfId="0" applyFont="1" applyFill="1" applyBorder="1" applyAlignment="1"/>
    <xf numFmtId="0" fontId="12" fillId="19" borderId="56" xfId="0" applyFont="1" applyFill="1" applyBorder="1" applyAlignment="1"/>
    <xf numFmtId="0" fontId="0" fillId="0" borderId="20" xfId="0" applyBorder="1" applyAlignment="1"/>
    <xf numFmtId="0" fontId="7" fillId="8" borderId="16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4" fontId="26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4" fillId="9" borderId="48" xfId="0" applyNumberFormat="1" applyFont="1" applyFill="1" applyBorder="1" applyAlignment="1" applyProtection="1">
      <alignment horizontal="center" vertical="center"/>
    </xf>
    <xf numFmtId="164" fontId="4" fillId="9" borderId="49" xfId="0" applyNumberFormat="1" applyFont="1" applyFill="1" applyBorder="1" applyAlignment="1" applyProtection="1">
      <alignment horizontal="center" vertical="center"/>
    </xf>
    <xf numFmtId="164" fontId="4" fillId="9" borderId="50" xfId="0" applyNumberFormat="1" applyFont="1" applyFill="1" applyBorder="1" applyAlignment="1" applyProtection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9" borderId="49" xfId="0" applyFont="1" applyFill="1" applyBorder="1" applyAlignment="1" applyProtection="1">
      <alignment horizontal="center" vertical="center"/>
    </xf>
    <xf numFmtId="0" fontId="5" fillId="9" borderId="50" xfId="0" applyFont="1" applyFill="1" applyBorder="1" applyAlignment="1" applyProtection="1">
      <alignment horizontal="center" vertical="center"/>
    </xf>
    <xf numFmtId="164" fontId="4" fillId="2" borderId="61" xfId="0" applyNumberFormat="1" applyFont="1" applyFill="1" applyBorder="1" applyAlignment="1" applyProtection="1">
      <alignment horizontal="center" vertical="center"/>
    </xf>
    <xf numFmtId="0" fontId="5" fillId="2" borderId="62" xfId="0" applyFont="1" applyFill="1" applyBorder="1" applyAlignment="1" applyProtection="1">
      <alignment horizontal="center" vertical="center"/>
    </xf>
    <xf numFmtId="0" fontId="5" fillId="2" borderId="63" xfId="0" applyFont="1" applyFill="1" applyBorder="1" applyAlignment="1" applyProtection="1">
      <alignment horizontal="center" vertical="center"/>
    </xf>
    <xf numFmtId="164" fontId="3" fillId="4" borderId="57" xfId="0" applyNumberFormat="1" applyFont="1" applyFill="1" applyBorder="1" applyAlignment="1" applyProtection="1">
      <alignment horizontal="center" vertical="center" wrapText="1"/>
    </xf>
    <xf numFmtId="164" fontId="3" fillId="4" borderId="13" xfId="0" applyNumberFormat="1" applyFont="1" applyFill="1" applyBorder="1" applyAlignment="1" applyProtection="1">
      <alignment horizontal="center" vertical="center" wrapText="1"/>
    </xf>
    <xf numFmtId="0" fontId="4" fillId="9" borderId="49" xfId="0" applyFont="1" applyFill="1" applyBorder="1" applyAlignment="1" applyProtection="1">
      <alignment horizontal="center" vertical="center"/>
    </xf>
    <xf numFmtId="0" fontId="4" fillId="9" borderId="50" xfId="0" applyFont="1" applyFill="1" applyBorder="1" applyAlignment="1" applyProtection="1">
      <alignment horizontal="center" vertical="center"/>
    </xf>
    <xf numFmtId="165" fontId="6" fillId="16" borderId="60" xfId="0" applyNumberFormat="1" applyFont="1" applyFill="1" applyBorder="1" applyAlignment="1" applyProtection="1">
      <alignment horizontal="center" vertical="center"/>
      <protection hidden="1"/>
    </xf>
    <xf numFmtId="164" fontId="3" fillId="4" borderId="52" xfId="0" applyNumberFormat="1" applyFont="1" applyFill="1" applyBorder="1" applyAlignment="1" applyProtection="1">
      <alignment horizontal="center" vertical="center" wrapText="1"/>
    </xf>
    <xf numFmtId="164" fontId="3" fillId="4" borderId="52" xfId="0" applyNumberFormat="1" applyFont="1" applyFill="1" applyBorder="1" applyAlignment="1" applyProtection="1">
      <alignment horizontal="center" vertical="center" wrapText="1"/>
      <protection hidden="1"/>
    </xf>
    <xf numFmtId="0" fontId="4" fillId="9" borderId="53" xfId="0" applyFont="1" applyFill="1" applyBorder="1" applyAlignment="1" applyProtection="1">
      <alignment horizontal="center" vertical="center"/>
    </xf>
    <xf numFmtId="0" fontId="4" fillId="9" borderId="54" xfId="0" applyFont="1" applyFill="1" applyBorder="1" applyAlignment="1" applyProtection="1">
      <alignment horizontal="center" vertical="center"/>
    </xf>
    <xf numFmtId="0" fontId="4" fillId="9" borderId="55" xfId="0" applyFont="1" applyFill="1" applyBorder="1" applyAlignment="1" applyProtection="1">
      <alignment horizontal="center" vertical="center"/>
    </xf>
    <xf numFmtId="0" fontId="4" fillId="9" borderId="48" xfId="0" applyFont="1" applyFill="1" applyBorder="1" applyAlignment="1" applyProtection="1">
      <alignment horizontal="center" vertical="center"/>
    </xf>
    <xf numFmtId="165" fontId="27" fillId="0" borderId="9" xfId="0" applyNumberFormat="1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165" fontId="26" fillId="0" borderId="9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image" Target="../media/image6.jpeg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image" Target="../media/image6.jpeg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image" Target="../media/image6.jpeg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image" Target="../media/image6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6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6.jpe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image" Target="../media/image6.jpeg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image" Target="../media/image6.jpeg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6.jpe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image" Target="../media/image6.jpeg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image" Target="../media/image6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72878600400841"/>
          <c:y val="3.8610038610038609E-2"/>
          <c:w val="0.12500069358516949"/>
          <c:h val="0.89575289575289552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6.9487688308113721E-2"/>
                  <c:y val="0.1185708266288192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a-IR"/>
                </a:p>
              </c:txPr>
            </c:trendlineLbl>
          </c:trendline>
          <c:xVal>
            <c:numRef>
              <c:f>'دانه بندي'!$AE$14:$AE$23</c:f>
              <c:numCache>
                <c:formatCode>0.000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</c:numCache>
            </c:numRef>
          </c:xVal>
          <c:yVal>
            <c:numRef>
              <c:f>'دانه بندي'!$AF$14:$AF$23</c:f>
              <c:numCache>
                <c:formatCode>0.000</c:formatCode>
                <c:ptCount val="10"/>
                <c:pt idx="0">
                  <c:v>0.2</c:v>
                </c:pt>
                <c:pt idx="1">
                  <c:v>0.4</c:v>
                </c:pt>
                <c:pt idx="2">
                  <c:v>0.7</c:v>
                </c:pt>
                <c:pt idx="3">
                  <c:v>1</c:v>
                </c:pt>
                <c:pt idx="4">
                  <c:v>1.3</c:v>
                </c:pt>
                <c:pt idx="5">
                  <c:v>1.65</c:v>
                </c:pt>
                <c:pt idx="6">
                  <c:v>2</c:v>
                </c:pt>
                <c:pt idx="7">
                  <c:v>2.5</c:v>
                </c:pt>
                <c:pt idx="8">
                  <c:v>3.05</c:v>
                </c:pt>
                <c:pt idx="9">
                  <c:v>3.8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83130656"/>
        <c:axId val="-1283132832"/>
      </c:scatterChart>
      <c:valAx>
        <c:axId val="-1283130656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132832"/>
        <c:crosses val="autoZero"/>
        <c:crossBetween val="midCat"/>
      </c:valAx>
      <c:valAx>
        <c:axId val="-128313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1306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818539727988981"/>
          <c:y val="0.31853281853282045"/>
          <c:w val="0.34091147697447155"/>
          <c:h val="0.337837837837841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09037900874813E-2"/>
          <c:y val="0.30492696257006846"/>
          <c:w val="0.83090379008746351"/>
          <c:h val="0.47936116386560745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بندي'!$O$285:$O$298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>
                  <c:v>7.3999999999999996E-2</c:v>
                </c:pt>
              </c:numCache>
            </c:numRef>
          </c:xVal>
          <c:yVal>
            <c:numRef>
              <c:f>'دانه بندي'!$S$285:$S$298</c:f>
              <c:numCache>
                <c:formatCode>0.0%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بندي'!$AB$284:$AB$293</c:f>
              <c:numCache>
                <c:formatCode>0.000</c:formatCode>
                <c:ptCount val="10"/>
                <c:pt idx="0">
                  <c:v>7.3999999999999996E-2</c:v>
                </c:pt>
                <c:pt idx="1">
                  <c:v>5.3531203610604539E-2</c:v>
                </c:pt>
                <c:pt idx="2">
                  <c:v>3.870299626643911E-2</c:v>
                </c:pt>
                <c:pt idx="3">
                  <c:v>2.8816137145703618E-2</c:v>
                </c:pt>
                <c:pt idx="4">
                  <c:v>1.9351498133219555E-2</c:v>
                </c:pt>
                <c:pt idx="5">
                  <c:v>1.1833137200252518E-2</c:v>
                </c:pt>
                <c:pt idx="6">
                  <c:v>8.8710300040825783E-3</c:v>
                </c:pt>
                <c:pt idx="7">
                  <c:v>6.2727587232413147E-3</c:v>
                </c:pt>
                <c:pt idx="8">
                  <c:v>3.114261954299927E-3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بندي'!$AC$284:$AC$293</c:f>
              <c:numCache>
                <c:formatCode>0.000</c:formatCode>
                <c:ptCount val="10"/>
                <c:pt idx="0">
                  <c:v>1</c:v>
                </c:pt>
                <c:pt idx="1">
                  <c:v>-4.4047486137471621E-2</c:v>
                </c:pt>
                <c:pt idx="2">
                  <c:v>-4.4047486137471621E-2</c:v>
                </c:pt>
                <c:pt idx="3">
                  <c:v>-4.4047486137471621E-2</c:v>
                </c:pt>
                <c:pt idx="4">
                  <c:v>-4.4047486137471621E-2</c:v>
                </c:pt>
                <c:pt idx="5">
                  <c:v>-4.4047486137471621E-2</c:v>
                </c:pt>
                <c:pt idx="6">
                  <c:v>-3.7440363216850882E-2</c:v>
                </c:pt>
                <c:pt idx="7">
                  <c:v>-3.7440363216850882E-2</c:v>
                </c:pt>
                <c:pt idx="8">
                  <c:v>-3.7440363216850882E-2</c:v>
                </c:pt>
                <c:pt idx="9">
                  <c:v>-2.2023743068735811E-2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6332464"/>
        <c:axId val="-1086331376"/>
      </c:scatterChart>
      <c:valAx>
        <c:axId val="-1086332464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31376"/>
        <c:crosses val="autoZero"/>
        <c:crossBetween val="midCat"/>
      </c:valAx>
      <c:valAx>
        <c:axId val="-1086331376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3731778425655587"/>
              <c:y val="0.4713717698039461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32464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94202208458493E-2"/>
          <c:y val="0.30446233244947274"/>
          <c:w val="0.83211738147053249"/>
          <c:h val="0.48162791383170722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بندي'!$O$320:$O$333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>
                  <c:v>7.3999999999999996E-2</c:v>
                </c:pt>
              </c:numCache>
            </c:numRef>
          </c:xVal>
          <c:yVal>
            <c:numRef>
              <c:f>'دانه بندي'!$S$320:$S$333</c:f>
              <c:numCache>
                <c:formatCode>0.0%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بندي'!$AB$319:$AB$328</c:f>
              <c:numCache>
                <c:formatCode>0.000</c:formatCode>
                <c:ptCount val="10"/>
                <c:pt idx="0">
                  <c:v>7.3999999999999996E-2</c:v>
                </c:pt>
                <c:pt idx="1">
                  <c:v>5.3531203610604539E-2</c:v>
                </c:pt>
                <c:pt idx="2">
                  <c:v>3.870299626643911E-2</c:v>
                </c:pt>
                <c:pt idx="3">
                  <c:v>2.8816137145703618E-2</c:v>
                </c:pt>
                <c:pt idx="4">
                  <c:v>1.9351498133219555E-2</c:v>
                </c:pt>
                <c:pt idx="5">
                  <c:v>1.1833137200252518E-2</c:v>
                </c:pt>
                <c:pt idx="6">
                  <c:v>8.8710300040825783E-3</c:v>
                </c:pt>
                <c:pt idx="7">
                  <c:v>6.2727587232413147E-3</c:v>
                </c:pt>
                <c:pt idx="8">
                  <c:v>3.114261954299927E-3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بندي'!$AC$319:$AC$328</c:f>
              <c:numCache>
                <c:formatCode>0.000</c:formatCode>
                <c:ptCount val="10"/>
                <c:pt idx="0">
                  <c:v>1</c:v>
                </c:pt>
                <c:pt idx="1">
                  <c:v>-6.4534688992109582E-2</c:v>
                </c:pt>
                <c:pt idx="2">
                  <c:v>-6.4534688992109582E-2</c:v>
                </c:pt>
                <c:pt idx="3">
                  <c:v>-6.4534688992109582E-2</c:v>
                </c:pt>
                <c:pt idx="4">
                  <c:v>-6.4534688992109582E-2</c:v>
                </c:pt>
                <c:pt idx="5">
                  <c:v>-5.9925068349816049E-2</c:v>
                </c:pt>
                <c:pt idx="6">
                  <c:v>-5.9925068349816049E-2</c:v>
                </c:pt>
                <c:pt idx="7">
                  <c:v>-5.3010637386375729E-2</c:v>
                </c:pt>
                <c:pt idx="8">
                  <c:v>-4.6096206422935417E-2</c:v>
                </c:pt>
                <c:pt idx="9">
                  <c:v>-4.6096206422935417E-2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6329744"/>
        <c:axId val="-1086326480"/>
      </c:scatterChart>
      <c:valAx>
        <c:axId val="-1086329744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26480"/>
        <c:crosses val="autoZero"/>
        <c:crossBetween val="midCat"/>
      </c:valAx>
      <c:valAx>
        <c:axId val="-1086326480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4452616050730498"/>
              <c:y val="0.4724415018414495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29744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 orientation="portrait"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09037900874813E-2"/>
          <c:y val="0.30522128255376002"/>
          <c:w val="0.83090379008746351"/>
          <c:h val="0.47925096120283722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بندي'!$O$354:$O$367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>
                  <c:v>7.3999999999999996E-2</c:v>
                </c:pt>
              </c:numCache>
            </c:numRef>
          </c:xVal>
          <c:yVal>
            <c:numRef>
              <c:f>'دانه بندي'!$S$354:$S$367</c:f>
              <c:numCache>
                <c:formatCode>0.0%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بندي'!$AB$353:$AB$362</c:f>
              <c:numCache>
                <c:formatCode>0.000</c:formatCode>
                <c:ptCount val="10"/>
                <c:pt idx="0">
                  <c:v>7.3999999999999996E-2</c:v>
                </c:pt>
                <c:pt idx="1">
                  <c:v>5.613224955406651E-2</c:v>
                </c:pt>
                <c:pt idx="2">
                  <c:v>4.0583549376563895E-2</c:v>
                </c:pt>
                <c:pt idx="3">
                  <c:v>3.0216294279742508E-2</c:v>
                </c:pt>
                <c:pt idx="4">
                  <c:v>2.0291774688281947E-2</c:v>
                </c:pt>
                <c:pt idx="5">
                  <c:v>1.2408101546973251E-2</c:v>
                </c:pt>
                <c:pt idx="6">
                  <c:v>9.1908320261733286E-3</c:v>
                </c:pt>
                <c:pt idx="7">
                  <c:v>6.4912871348190007E-3</c:v>
                </c:pt>
                <c:pt idx="8">
                  <c:v>3.1833033911331794E-3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بندي'!$AC$353:$AC$362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6325392"/>
        <c:axId val="-1086324848"/>
      </c:scatterChart>
      <c:valAx>
        <c:axId val="-1086325392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24848"/>
        <c:crosses val="autoZero"/>
        <c:crossBetween val="midCat"/>
      </c:valAx>
      <c:valAx>
        <c:axId val="-1086324848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4120505344995165"/>
              <c:y val="0.4712187899589509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25392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94202208458493E-2"/>
          <c:y val="0.30555595025725446"/>
          <c:w val="0.83211738147053249"/>
          <c:h val="0.4801593504042535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بندي'!$O$390:$O$403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>
                  <c:v>7.3999999999999996E-2</c:v>
                </c:pt>
              </c:numCache>
            </c:numRef>
          </c:xVal>
          <c:yVal>
            <c:numRef>
              <c:f>'دانه بندي'!$S$390:$S$403</c:f>
              <c:numCache>
                <c:formatCode>0.0%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بندي'!$AB$389:$AB$398</c:f>
              <c:numCache>
                <c:formatCode>0.000</c:formatCode>
                <c:ptCount val="10"/>
                <c:pt idx="0">
                  <c:v>7.3999999999999996E-2</c:v>
                </c:pt>
                <c:pt idx="1">
                  <c:v>5.5251250121603583E-2</c:v>
                </c:pt>
                <c:pt idx="2">
                  <c:v>3.9946587839263567E-2</c:v>
                </c:pt>
                <c:pt idx="3">
                  <c:v>2.9742047508535787E-2</c:v>
                </c:pt>
                <c:pt idx="4">
                  <c:v>1.9730641905422133E-2</c:v>
                </c:pt>
                <c:pt idx="5">
                  <c:v>1.2064977662639911E-2</c:v>
                </c:pt>
                <c:pt idx="6">
                  <c:v>9.0448354508710291E-3</c:v>
                </c:pt>
                <c:pt idx="7">
                  <c:v>6.4614878059674986E-3</c:v>
                </c:pt>
                <c:pt idx="8">
                  <c:v>3.2079610471450557E-3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بندي'!$AC$389:$AC$398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6330288"/>
        <c:axId val="-1086324304"/>
      </c:scatterChart>
      <c:valAx>
        <c:axId val="-1086330288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24304"/>
        <c:crosses val="autoZero"/>
        <c:crossBetween val="midCat"/>
      </c:valAx>
      <c:valAx>
        <c:axId val="-1086324304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3868674444891453"/>
              <c:y val="0.4722227735231728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30288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 orientation="landscape" verticalDpi="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10204366344962E-2"/>
          <c:y val="0.31424581005586638"/>
          <c:w val="0.82916112645630524"/>
          <c:h val="0.4748603351955325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بندي'!$O$3:$O$16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 formatCode="0.000">
                  <c:v>7.4999999999999997E-2</c:v>
                </c:pt>
              </c:numCache>
            </c:numRef>
          </c:xVal>
          <c:yVal>
            <c:numRef>
              <c:f>'دانه بندي'!$S$3:$S$16</c:f>
              <c:numCache>
                <c:formatCode>0.0%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0.99850000000000005</c:v>
                </c:pt>
                <c:pt idx="10">
                  <c:v>0.99450000000000005</c:v>
                </c:pt>
                <c:pt idx="11">
                  <c:v>0.7682500000000001</c:v>
                </c:pt>
                <c:pt idx="12">
                  <c:v>8.0750000000000099E-2</c:v>
                </c:pt>
                <c:pt idx="13">
                  <c:v>2.70000000000001E-2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بندي'!$AB$2:$AB$11</c:f>
              <c:numCache>
                <c:formatCode>0.000</c:formatCode>
                <c:ptCount val="10"/>
                <c:pt idx="0">
                  <c:v>7.4999999999999997E-2</c:v>
                </c:pt>
                <c:pt idx="1">
                  <c:v>5.9857182693474641E-2</c:v>
                </c:pt>
                <c:pt idx="2">
                  <c:v>4.2519129812356227E-2</c:v>
                </c:pt>
                <c:pt idx="3">
                  <c:v>3.0201917488795308E-2</c:v>
                </c:pt>
                <c:pt idx="4">
                  <c:v>1.9144342558573276E-2</c:v>
                </c:pt>
                <c:pt idx="5">
                  <c:v>1.1176216891238286E-2</c:v>
                </c:pt>
                <c:pt idx="6">
                  <c:v>8.0060874339467469E-3</c:v>
                </c:pt>
                <c:pt idx="7">
                  <c:v>5.8515026560135245E-3</c:v>
                </c:pt>
                <c:pt idx="8">
                  <c:v>3.0660980545311983E-3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بندي'!$AC$2:$AC$11</c:f>
              <c:numCache>
                <c:formatCode>0.000</c:formatCode>
                <c:ptCount val="10"/>
                <c:pt idx="0">
                  <c:v>2.70000000000001E-2</c:v>
                </c:pt>
                <c:pt idx="1">
                  <c:v>2.2249112238000083E-2</c:v>
                </c:pt>
                <c:pt idx="2">
                  <c:v>1.9235912238000072E-2</c:v>
                </c:pt>
                <c:pt idx="3">
                  <c:v>1.7227112238000063E-2</c:v>
                </c:pt>
                <c:pt idx="4">
                  <c:v>1.572051223800006E-2</c:v>
                </c:pt>
                <c:pt idx="5">
                  <c:v>1.320951223800005E-2</c:v>
                </c:pt>
                <c:pt idx="6">
                  <c:v>1.1200712238000043E-2</c:v>
                </c:pt>
                <c:pt idx="7">
                  <c:v>9.1919122380000346E-3</c:v>
                </c:pt>
                <c:pt idx="8">
                  <c:v>6.6809122380000257E-3</c:v>
                </c:pt>
                <c:pt idx="9">
                  <c:v>4.6721122380000172E-3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83137184"/>
        <c:axId val="-1283136640"/>
      </c:scatterChart>
      <c:valAx>
        <c:axId val="-1283137184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136640"/>
        <c:crosses val="autoZero"/>
        <c:crossBetween val="midCat"/>
      </c:valAx>
      <c:valAx>
        <c:axId val="-1283136640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3667219432622451"/>
              <c:y val="0.474860302656342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137184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51068384482245E-2"/>
          <c:y val="0.30522128255376002"/>
          <c:w val="0.83137889435003864"/>
          <c:h val="0.47925096120283722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بندي'!$O$41:$O$54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 formatCode="0.000">
                  <c:v>7.4999999999999997E-2</c:v>
                </c:pt>
              </c:numCache>
            </c:numRef>
          </c:xVal>
          <c:yVal>
            <c:numRef>
              <c:f>'دانه بندي'!$S$41:$S$54</c:f>
              <c:numCache>
                <c:formatCode>0.0%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0.96474476680132204</c:v>
                </c:pt>
                <c:pt idx="4">
                  <c:v>0.94315093646713177</c:v>
                </c:pt>
                <c:pt idx="5">
                  <c:v>0.86342269555637152</c:v>
                </c:pt>
                <c:pt idx="6">
                  <c:v>0.78325376423062787</c:v>
                </c:pt>
                <c:pt idx="7">
                  <c:v>0.57774513404333439</c:v>
                </c:pt>
                <c:pt idx="8">
                  <c:v>0.44458910357409392</c:v>
                </c:pt>
                <c:pt idx="9">
                  <c:v>0.36497340457038596</c:v>
                </c:pt>
                <c:pt idx="10">
                  <c:v>0.32851693459538212</c:v>
                </c:pt>
                <c:pt idx="11">
                  <c:v>0.2845402959259829</c:v>
                </c:pt>
                <c:pt idx="12">
                  <c:v>0.24178977171762636</c:v>
                </c:pt>
                <c:pt idx="13">
                  <c:v>0.22666769336476603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بندي'!$AB$40:$AB$49</c:f>
              <c:numCache>
                <c:formatCode>0.000</c:formatCode>
                <c:ptCount val="10"/>
                <c:pt idx="0">
                  <c:v>7.4999999999999997E-2</c:v>
                </c:pt>
                <c:pt idx="1">
                  <c:v>5.1988192505606504E-2</c:v>
                </c:pt>
                <c:pt idx="2">
                  <c:v>3.7852277078136265E-2</c:v>
                </c:pt>
                <c:pt idx="3">
                  <c:v>2.736715111223673E-2</c:v>
                </c:pt>
                <c:pt idx="4">
                  <c:v>1.7954911528604088E-2</c:v>
                </c:pt>
                <c:pt idx="5">
                  <c:v>1.1317383914432993E-2</c:v>
                </c:pt>
                <c:pt idx="6">
                  <c:v>8.8710300040825783E-3</c:v>
                </c:pt>
                <c:pt idx="7">
                  <c:v>6.3778373685756526E-3</c:v>
                </c:pt>
                <c:pt idx="8">
                  <c:v>3.144844638451954E-3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بندي'!$AC$40:$AC$49</c:f>
              <c:numCache>
                <c:formatCode>0.000</c:formatCode>
                <c:ptCount val="10"/>
                <c:pt idx="0">
                  <c:v>0.22666769336476603</c:v>
                </c:pt>
                <c:pt idx="1">
                  <c:v>0.21298270774838488</c:v>
                </c:pt>
                <c:pt idx="2">
                  <c:v>0.19497148510581533</c:v>
                </c:pt>
                <c:pt idx="3">
                  <c:v>0.18146306812388818</c:v>
                </c:pt>
                <c:pt idx="4">
                  <c:v>0.15894903982067624</c:v>
                </c:pt>
                <c:pt idx="5">
                  <c:v>0.13643501151746432</c:v>
                </c:pt>
                <c:pt idx="6">
                  <c:v>0.12292659453553714</c:v>
                </c:pt>
                <c:pt idx="7">
                  <c:v>0.10649135387419244</c:v>
                </c:pt>
                <c:pt idx="8">
                  <c:v>7.9474519910338118E-2</c:v>
                </c:pt>
                <c:pt idx="9">
                  <c:v>5.1782265097387453E-2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83131200"/>
        <c:axId val="-1283135552"/>
      </c:scatterChart>
      <c:valAx>
        <c:axId val="-1283131200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135552"/>
        <c:crosses val="autoZero"/>
        <c:crossBetween val="midCat"/>
      </c:valAx>
      <c:valAx>
        <c:axId val="-1283135552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423271064723947"/>
              <c:y val="0.471218768336690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131200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 orientation="landscape" verticalDpi="0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09037900874813E-2"/>
          <c:y val="0.30510792736150588"/>
          <c:w val="0.83090379008746351"/>
          <c:h val="0.47983933950686158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بندي'!$O$77:$O$90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 formatCode="0.000">
                  <c:v>7.4999999999999997E-2</c:v>
                </c:pt>
              </c:numCache>
            </c:numRef>
          </c:xVal>
          <c:yVal>
            <c:numRef>
              <c:f>'دانه بندي'!$S$77:$S$90</c:f>
              <c:numCache>
                <c:formatCode>0.0%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0.95229357798165137</c:v>
                </c:pt>
                <c:pt idx="4">
                  <c:v>0.87927439532944118</c:v>
                </c:pt>
                <c:pt idx="5">
                  <c:v>0.76592994161801498</c:v>
                </c:pt>
                <c:pt idx="6">
                  <c:v>0.71613844870725596</c:v>
                </c:pt>
                <c:pt idx="7">
                  <c:v>0.59228523769808161</c:v>
                </c:pt>
                <c:pt idx="8">
                  <c:v>0.46531949089636038</c:v>
                </c:pt>
                <c:pt idx="9">
                  <c:v>0.36272762218921045</c:v>
                </c:pt>
                <c:pt idx="10">
                  <c:v>0.31907622232893285</c:v>
                </c:pt>
                <c:pt idx="11">
                  <c:v>0.2670047554905306</c:v>
                </c:pt>
                <c:pt idx="12">
                  <c:v>0.22712022769941403</c:v>
                </c:pt>
                <c:pt idx="13">
                  <c:v>0.21138799729291805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بندي'!$AB$76:$AB$85</c:f>
              <c:numCache>
                <c:formatCode>0.000</c:formatCode>
                <c:ptCount val="10"/>
                <c:pt idx="0">
                  <c:v>7.4999999999999997E-2</c:v>
                </c:pt>
                <c:pt idx="1">
                  <c:v>5.3541491574292166E-2</c:v>
                </c:pt>
                <c:pt idx="2">
                  <c:v>3.8514232304435195E-2</c:v>
                </c:pt>
                <c:pt idx="3">
                  <c:v>2.7838941520826544E-2</c:v>
                </c:pt>
                <c:pt idx="4">
                  <c:v>1.8348557490985497E-2</c:v>
                </c:pt>
                <c:pt idx="5">
                  <c:v>1.1642882861788712E-2</c:v>
                </c:pt>
                <c:pt idx="6">
                  <c:v>8.8710300040825783E-3</c:v>
                </c:pt>
                <c:pt idx="7">
                  <c:v>6.3800000000000003E-3</c:v>
                </c:pt>
                <c:pt idx="8">
                  <c:v>3.1772143774067246E-3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بندي'!$AC$76:$AC$85</c:f>
              <c:numCache>
                <c:formatCode>0.000</c:formatCode>
                <c:ptCount val="10"/>
                <c:pt idx="0">
                  <c:v>0.21138799729291805</c:v>
                </c:pt>
                <c:pt idx="1">
                  <c:v>0.19736573687949832</c:v>
                </c:pt>
                <c:pt idx="2">
                  <c:v>0.18476792388718993</c:v>
                </c:pt>
                <c:pt idx="3">
                  <c:v>0.17217011089488152</c:v>
                </c:pt>
                <c:pt idx="4">
                  <c:v>0.15117375590770082</c:v>
                </c:pt>
                <c:pt idx="5">
                  <c:v>0.13017740092052016</c:v>
                </c:pt>
                <c:pt idx="6">
                  <c:v>0.11464009823000645</c:v>
                </c:pt>
                <c:pt idx="7">
                  <c:v>9.7843014240261941E-2</c:v>
                </c:pt>
                <c:pt idx="8">
                  <c:v>7.2647388255645137E-2</c:v>
                </c:pt>
                <c:pt idx="9">
                  <c:v>4.4722236122694832E-2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83135008"/>
        <c:axId val="-1283129568"/>
      </c:scatterChart>
      <c:valAx>
        <c:axId val="-1283135008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129568"/>
        <c:crosses val="autoZero"/>
        <c:crossBetween val="midCat"/>
      </c:valAx>
      <c:valAx>
        <c:axId val="-1283129568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3926141885325554"/>
              <c:y val="0.4704306719724589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135008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09037900874813E-2"/>
          <c:y val="0.3048130332011883"/>
          <c:w val="0.83090379008746351"/>
          <c:h val="0.47994683736503113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بندي'!$O$112:$O$125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 formatCode="0.000">
                  <c:v>7.4999999999999997E-2</c:v>
                </c:pt>
              </c:numCache>
            </c:numRef>
          </c:xVal>
          <c:yVal>
            <c:numRef>
              <c:f>'دانه بندي'!$S$112:$S$125</c:f>
              <c:numCache>
                <c:formatCode>0.0%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0.93802070184296893</c:v>
                </c:pt>
                <c:pt idx="4">
                  <c:v>0.892274678111588</c:v>
                </c:pt>
                <c:pt idx="5">
                  <c:v>0.81156273668265588</c:v>
                </c:pt>
                <c:pt idx="6">
                  <c:v>0.75326937642009595</c:v>
                </c:pt>
                <c:pt idx="7">
                  <c:v>0.64799293107801059</c:v>
                </c:pt>
                <c:pt idx="8">
                  <c:v>0.56736550142569908</c:v>
                </c:pt>
                <c:pt idx="9">
                  <c:v>0.47084131613981112</c:v>
                </c:pt>
                <c:pt idx="10">
                  <c:v>0.4168609660747174</c:v>
                </c:pt>
                <c:pt idx="11">
                  <c:v>0.34869933760269228</c:v>
                </c:pt>
                <c:pt idx="12">
                  <c:v>0.2890007301154488</c:v>
                </c:pt>
                <c:pt idx="13">
                  <c:v>0.27527691230228934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بندي'!$AB$111:$AB$120</c:f>
              <c:numCache>
                <c:formatCode>0.000</c:formatCode>
                <c:ptCount val="10"/>
                <c:pt idx="0">
                  <c:v>7.4999999999999997E-2</c:v>
                </c:pt>
                <c:pt idx="1">
                  <c:v>5.1799630500612641E-2</c:v>
                </c:pt>
                <c:pt idx="2">
                  <c:v>3.767759161623789E-2</c:v>
                </c:pt>
                <c:pt idx="3">
                  <c:v>2.7364218972958095E-2</c:v>
                </c:pt>
                <c:pt idx="4">
                  <c:v>1.8185714503422733E-2</c:v>
                </c:pt>
                <c:pt idx="5">
                  <c:v>1.1582749500874134E-2</c:v>
                </c:pt>
                <c:pt idx="6">
                  <c:v>8.6743549231820885E-3</c:v>
                </c:pt>
                <c:pt idx="7">
                  <c:v>6.2364442994385831E-3</c:v>
                </c:pt>
                <c:pt idx="8">
                  <c:v>3.0850290112088086E-3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بندي'!$AC$111:$AC$120</c:f>
              <c:numCache>
                <c:formatCode>0.000</c:formatCode>
                <c:ptCount val="10"/>
                <c:pt idx="0">
                  <c:v>0.27527691230228934</c:v>
                </c:pt>
                <c:pt idx="1">
                  <c:v>0.26248506872252797</c:v>
                </c:pt>
                <c:pt idx="2">
                  <c:v>0.24607975192736997</c:v>
                </c:pt>
                <c:pt idx="3">
                  <c:v>0.22420599620049264</c:v>
                </c:pt>
                <c:pt idx="4">
                  <c:v>0.19686380154189595</c:v>
                </c:pt>
                <c:pt idx="5">
                  <c:v>0.16405316795157998</c:v>
                </c:pt>
                <c:pt idx="6">
                  <c:v>0.13944519275884298</c:v>
                </c:pt>
                <c:pt idx="7">
                  <c:v>0.11757143703196564</c:v>
                </c:pt>
                <c:pt idx="8">
                  <c:v>9.4057149625572517E-2</c:v>
                </c:pt>
                <c:pt idx="9">
                  <c:v>6.0426250195498632E-2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83127392"/>
        <c:axId val="-1283140992"/>
      </c:scatterChart>
      <c:valAx>
        <c:axId val="-1283127392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140992"/>
        <c:crosses val="autoZero"/>
        <c:crossBetween val="midCat"/>
      </c:valAx>
      <c:valAx>
        <c:axId val="-1283140992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3537414965986398"/>
              <c:y val="0.4705885160076940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127392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09037900874813E-2"/>
          <c:y val="0.30880274396130075"/>
          <c:w val="0.83090379008746351"/>
          <c:h val="0.47186213680067723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بندي'!$O$148:$O$161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 formatCode="0.000">
                  <c:v>7.4999999999999997E-2</c:v>
                </c:pt>
              </c:numCache>
            </c:numRef>
          </c:xVal>
          <c:yVal>
            <c:numRef>
              <c:f>'دانه بندي'!$S$148:$S$161</c:f>
              <c:numCache>
                <c:formatCode>0.0%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0.86130374479889049</c:v>
                </c:pt>
                <c:pt idx="9">
                  <c:v>0.72468793342579763</c:v>
                </c:pt>
                <c:pt idx="10">
                  <c:v>0.65718908922792429</c:v>
                </c:pt>
                <c:pt idx="11">
                  <c:v>0.57096625057790118</c:v>
                </c:pt>
                <c:pt idx="12">
                  <c:v>0.45584835876098023</c:v>
                </c:pt>
                <c:pt idx="13">
                  <c:v>0.38881183541377728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بندي'!$AB$147:$AB$156</c:f>
              <c:numCache>
                <c:formatCode>0.000</c:formatCode>
                <c:ptCount val="10"/>
                <c:pt idx="0">
                  <c:v>7.4999999999999997E-2</c:v>
                </c:pt>
                <c:pt idx="1">
                  <c:v>5.5075942297885386E-2</c:v>
                </c:pt>
                <c:pt idx="2">
                  <c:v>4.2031914779129438E-2</c:v>
                </c:pt>
                <c:pt idx="3">
                  <c:v>3.1885347888959907E-2</c:v>
                </c:pt>
                <c:pt idx="4">
                  <c:v>2.097626716077005E-2</c:v>
                </c:pt>
                <c:pt idx="5">
                  <c:v>1.2631755539116486E-2</c:v>
                </c:pt>
                <c:pt idx="6">
                  <c:v>9.0226825279403466E-3</c:v>
                </c:pt>
                <c:pt idx="7">
                  <c:v>6.4223924929369845E-3</c:v>
                </c:pt>
                <c:pt idx="8">
                  <c:v>3.1566496669728811E-3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بندي'!$AC$147:$AC$156</c:f>
              <c:numCache>
                <c:formatCode>0.000</c:formatCode>
                <c:ptCount val="10"/>
                <c:pt idx="0">
                  <c:v>0.38881183541377728</c:v>
                </c:pt>
                <c:pt idx="1">
                  <c:v>0.36892307011641323</c:v>
                </c:pt>
                <c:pt idx="2">
                  <c:v>0.33752536202139938</c:v>
                </c:pt>
                <c:pt idx="3">
                  <c:v>0.30612765392638552</c:v>
                </c:pt>
                <c:pt idx="4">
                  <c:v>0.25903109178386469</c:v>
                </c:pt>
                <c:pt idx="5">
                  <c:v>0.22213878477222332</c:v>
                </c:pt>
                <c:pt idx="6">
                  <c:v>0.1985905037009629</c:v>
                </c:pt>
                <c:pt idx="7">
                  <c:v>0.16719279560594902</c:v>
                </c:pt>
                <c:pt idx="8">
                  <c:v>0.12794566048718162</c:v>
                </c:pt>
                <c:pt idx="9">
                  <c:v>8.3596397802974509E-2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83275712"/>
        <c:axId val="-1283275168"/>
      </c:scatterChart>
      <c:valAx>
        <c:axId val="-1283275712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275168"/>
        <c:crosses val="autoZero"/>
        <c:crossBetween val="midCat"/>
      </c:valAx>
      <c:valAx>
        <c:axId val="-1283275168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3731778425655587"/>
              <c:y val="0.4646470706313206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283275712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 orientation="landscape" verticalDpi="0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09037900874813E-2"/>
          <c:y val="0.30548322344873396"/>
          <c:w val="0.83090379008746351"/>
          <c:h val="0.48172354466915734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بندي'!$O$182:$O$195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 formatCode="0.000">
                  <c:v>7.4999999999999997E-2</c:v>
                </c:pt>
              </c:numCache>
            </c:numRef>
          </c:xVal>
          <c:yVal>
            <c:numRef>
              <c:f>'دانه بندي'!$S$182:$S$195</c:f>
              <c:numCache>
                <c:formatCode>0.0%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0.88925287356321836</c:v>
                </c:pt>
                <c:pt idx="4">
                  <c:v>0.81192528735632186</c:v>
                </c:pt>
                <c:pt idx="5">
                  <c:v>0.69031609195402299</c:v>
                </c:pt>
                <c:pt idx="6">
                  <c:v>0.62313218390804592</c:v>
                </c:pt>
                <c:pt idx="7">
                  <c:v>0.49965517241379304</c:v>
                </c:pt>
                <c:pt idx="8">
                  <c:v>0.40049380199744294</c:v>
                </c:pt>
                <c:pt idx="9">
                  <c:v>0.32719672404528521</c:v>
                </c:pt>
                <c:pt idx="10">
                  <c:v>0.29587318645889304</c:v>
                </c:pt>
                <c:pt idx="11">
                  <c:v>0.25846393299857323</c:v>
                </c:pt>
                <c:pt idx="12">
                  <c:v>0.22177064611165667</c:v>
                </c:pt>
                <c:pt idx="13">
                  <c:v>0.20870425614704732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بندي'!$AB$181:$AB$190</c:f>
              <c:numCache>
                <c:formatCode>0.000</c:formatCode>
                <c:ptCount val="10"/>
                <c:pt idx="0">
                  <c:v>7.4999999999999997E-2</c:v>
                </c:pt>
                <c:pt idx="1">
                  <c:v>5.3531203610604539E-2</c:v>
                </c:pt>
                <c:pt idx="2">
                  <c:v>3.870299626643911E-2</c:v>
                </c:pt>
                <c:pt idx="3">
                  <c:v>2.8816137145703618E-2</c:v>
                </c:pt>
                <c:pt idx="4">
                  <c:v>1.9351498133219555E-2</c:v>
                </c:pt>
                <c:pt idx="5">
                  <c:v>1.1833137200252518E-2</c:v>
                </c:pt>
                <c:pt idx="6">
                  <c:v>8.8710300040825783E-3</c:v>
                </c:pt>
                <c:pt idx="7">
                  <c:v>6.2727587232413147E-3</c:v>
                </c:pt>
                <c:pt idx="8">
                  <c:v>3.114261954299927E-3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بندي'!$AC$181:$AC$190</c:f>
              <c:numCache>
                <c:formatCode>0.000</c:formatCode>
                <c:ptCount val="10"/>
                <c:pt idx="0">
                  <c:v>0.20870425614704732</c:v>
                </c:pt>
                <c:pt idx="1">
                  <c:v>0.2039444383467563</c:v>
                </c:pt>
                <c:pt idx="2">
                  <c:v>0.19567083030023477</c:v>
                </c:pt>
                <c:pt idx="3">
                  <c:v>0.18326041823045244</c:v>
                </c:pt>
                <c:pt idx="4">
                  <c:v>0.15843959409088776</c:v>
                </c:pt>
                <c:pt idx="5">
                  <c:v>0.12534516190480155</c:v>
                </c:pt>
                <c:pt idx="6">
                  <c:v>0.11293474983501922</c:v>
                </c:pt>
                <c:pt idx="7">
                  <c:v>9.5146492534997879E-2</c:v>
                </c:pt>
                <c:pt idx="8">
                  <c:v>7.1566709602411446E-2</c:v>
                </c:pt>
                <c:pt idx="9">
                  <c:v>5.0882689486107559E-2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6334640"/>
        <c:axId val="-1086336272"/>
      </c:scatterChart>
      <c:valAx>
        <c:axId val="-1086334640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36272"/>
        <c:crosses val="autoZero"/>
        <c:crossBetween val="midCat"/>
      </c:valAx>
      <c:valAx>
        <c:axId val="-1086336272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4120505344995165"/>
              <c:y val="0.4738905497775344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34640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09037900874813E-2"/>
          <c:y val="0.30544528324888637"/>
          <c:w val="0.83090379008746351"/>
          <c:h val="0.48074431537433032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بندي'!$O$217:$O$230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 formatCode="0.000">
                  <c:v>7.4999999999999997E-2</c:v>
                </c:pt>
              </c:numCache>
            </c:numRef>
          </c:xVal>
          <c:yVal>
            <c:numRef>
              <c:f>'دانه بندي'!$S$217:$S$230</c:f>
              <c:numCache>
                <c:formatCode>0.0%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0.96181031373963222</c:v>
                </c:pt>
                <c:pt idx="4">
                  <c:v>0.88449332852506313</c:v>
                </c:pt>
                <c:pt idx="5">
                  <c:v>0.79047962495492252</c:v>
                </c:pt>
                <c:pt idx="6">
                  <c:v>0.74983772087991352</c:v>
                </c:pt>
                <c:pt idx="7">
                  <c:v>0.6554633970429139</c:v>
                </c:pt>
                <c:pt idx="8">
                  <c:v>0.57483475920116622</c:v>
                </c:pt>
                <c:pt idx="9">
                  <c:v>0.50327025580960183</c:v>
                </c:pt>
                <c:pt idx="10">
                  <c:v>0.4709134037606913</c:v>
                </c:pt>
                <c:pt idx="11">
                  <c:v>0.43138956168140319</c:v>
                </c:pt>
                <c:pt idx="12">
                  <c:v>0.40293239538431574</c:v>
                </c:pt>
                <c:pt idx="13">
                  <c:v>0.3930250856364409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بندي'!$AB$216:$AB$225</c:f>
              <c:numCache>
                <c:formatCode>0.000</c:formatCode>
                <c:ptCount val="10"/>
                <c:pt idx="0">
                  <c:v>7.4999999999999997E-2</c:v>
                </c:pt>
                <c:pt idx="1">
                  <c:v>5.1357717238989513E-2</c:v>
                </c:pt>
                <c:pt idx="2">
                  <c:v>3.8005371725586365E-2</c:v>
                </c:pt>
                <c:pt idx="3">
                  <c:v>2.8296724015334351E-2</c:v>
                </c:pt>
                <c:pt idx="4">
                  <c:v>1.9002685862793182E-2</c:v>
                </c:pt>
                <c:pt idx="5">
                  <c:v>1.1619843974856115E-2</c:v>
                </c:pt>
                <c:pt idx="6">
                  <c:v>8.7111289930372014E-3</c:v>
                </c:pt>
                <c:pt idx="7">
                  <c:v>6.2230931751554759E-3</c:v>
                </c:pt>
                <c:pt idx="8">
                  <c:v>3.0896042982880511E-3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بندي'!$AC$216:$AC$225</c:f>
              <c:numCache>
                <c:formatCode>0.000</c:formatCode>
                <c:ptCount val="10"/>
                <c:pt idx="0">
                  <c:v>0.3930250856364409</c:v>
                </c:pt>
                <c:pt idx="1">
                  <c:v>0.38256913524498082</c:v>
                </c:pt>
                <c:pt idx="2">
                  <c:v>0.36695406850028772</c:v>
                </c:pt>
                <c:pt idx="3">
                  <c:v>0.35133900175559468</c:v>
                </c:pt>
                <c:pt idx="4">
                  <c:v>0.31230133489386191</c:v>
                </c:pt>
                <c:pt idx="5">
                  <c:v>0.26545613465978263</c:v>
                </c:pt>
                <c:pt idx="6">
                  <c:v>0.22876072780975384</c:v>
                </c:pt>
                <c:pt idx="7">
                  <c:v>0.19753059432036763</c:v>
                </c:pt>
                <c:pt idx="8">
                  <c:v>0.14287786071394182</c:v>
                </c:pt>
                <c:pt idx="9">
                  <c:v>0.10657283053253036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6327568"/>
        <c:axId val="-1086338448"/>
      </c:scatterChart>
      <c:valAx>
        <c:axId val="-1086327568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38448"/>
        <c:crosses val="autoZero"/>
        <c:crossBetween val="midCat"/>
      </c:valAx>
      <c:valAx>
        <c:axId val="-1086338448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392613973106736"/>
              <c:y val="0.4727760732905687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27568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65153733528552E-2"/>
          <c:y val="0.3058186738836316"/>
          <c:w val="0.83162518301610888"/>
          <c:h val="0.47767253044654939"/>
        </c:manualLayout>
      </c:layout>
      <c:scatterChart>
        <c:scatterStyle val="smoothMarker"/>
        <c:varyColors val="0"/>
        <c:ser>
          <c:idx val="0"/>
          <c:order val="0"/>
          <c:tx>
            <c:v>دانه بندی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بندي'!$O$251:$O$264</c:f>
              <c:numCache>
                <c:formatCode>0.00</c:formatCode>
                <c:ptCount val="14"/>
                <c:pt idx="0">
                  <c:v>63.5</c:v>
                </c:pt>
                <c:pt idx="1">
                  <c:v>50.8</c:v>
                </c:pt>
                <c:pt idx="2">
                  <c:v>38.099999999999994</c:v>
                </c:pt>
                <c:pt idx="3">
                  <c:v>25.4</c:v>
                </c:pt>
                <c:pt idx="4">
                  <c:v>19.049999999999997</c:v>
                </c:pt>
                <c:pt idx="5">
                  <c:v>12.7</c:v>
                </c:pt>
                <c:pt idx="6">
                  <c:v>9.5249999999999986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0.59499999999999997</c:v>
                </c:pt>
                <c:pt idx="11">
                  <c:v>0.29699999999999999</c:v>
                </c:pt>
                <c:pt idx="12">
                  <c:v>0.14899999999999999</c:v>
                </c:pt>
                <c:pt idx="13" formatCode="0.000">
                  <c:v>7.4999999999999997E-2</c:v>
                </c:pt>
              </c:numCache>
            </c:numRef>
          </c:xVal>
          <c:yVal>
            <c:numRef>
              <c:f>'دانه بندي'!$S$251:$S$264</c:f>
              <c:numCache>
                <c:formatCode>0.0%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v>h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'دانه بندي'!$AB$250:$AB$259</c:f>
              <c:numCache>
                <c:formatCode>0.000</c:formatCode>
                <c:ptCount val="10"/>
                <c:pt idx="0">
                  <c:v>7.4999999999999997E-2</c:v>
                </c:pt>
                <c:pt idx="1">
                  <c:v>5.3531203610604539E-2</c:v>
                </c:pt>
                <c:pt idx="2">
                  <c:v>3.870299626643911E-2</c:v>
                </c:pt>
                <c:pt idx="3">
                  <c:v>2.8816137145703618E-2</c:v>
                </c:pt>
                <c:pt idx="4">
                  <c:v>1.9351498133219555E-2</c:v>
                </c:pt>
                <c:pt idx="5">
                  <c:v>1.1833137200252518E-2</c:v>
                </c:pt>
                <c:pt idx="6">
                  <c:v>8.7806511717525831E-3</c:v>
                </c:pt>
                <c:pt idx="7">
                  <c:v>6.2727587232413147E-3</c:v>
                </c:pt>
                <c:pt idx="8">
                  <c:v>3.114261954299927E-3</c:v>
                </c:pt>
                <c:pt idx="9" formatCode="0.0000">
                  <c:v>1E-3</c:v>
                </c:pt>
              </c:numCache>
            </c:numRef>
          </c:xVal>
          <c:yVal>
            <c:numRef>
              <c:f>'دانه بندي'!$AC$250:$AC$259</c:f>
              <c:numCache>
                <c:formatCode>0.000</c:formatCode>
                <c:ptCount val="10"/>
                <c:pt idx="0">
                  <c:v>1</c:v>
                </c:pt>
                <c:pt idx="1">
                  <c:v>-3.3770889487870617E-2</c:v>
                </c:pt>
                <c:pt idx="2">
                  <c:v>-3.3770889487870617E-2</c:v>
                </c:pt>
                <c:pt idx="3">
                  <c:v>-3.3770889487870617E-2</c:v>
                </c:pt>
                <c:pt idx="4">
                  <c:v>-3.3770889487870617E-2</c:v>
                </c:pt>
                <c:pt idx="5">
                  <c:v>-3.3770889487870617E-2</c:v>
                </c:pt>
                <c:pt idx="6">
                  <c:v>-2.6818059299191375E-2</c:v>
                </c:pt>
                <c:pt idx="7">
                  <c:v>-2.6818059299191375E-2</c:v>
                </c:pt>
                <c:pt idx="8">
                  <c:v>-2.6818059299191375E-2</c:v>
                </c:pt>
                <c:pt idx="9">
                  <c:v>-9.9326145552560644E-3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6323760"/>
        <c:axId val="-1086338992"/>
      </c:scatterChart>
      <c:valAx>
        <c:axId val="-1086323760"/>
        <c:scaling>
          <c:logBase val="10"/>
          <c:orientation val="minMax"/>
          <c:max val="100"/>
          <c:min val="1.0000000000000041E-3"/>
        </c:scaling>
        <c:delete val="0"/>
        <c:axPos val="b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38992"/>
        <c:crosses val="autoZero"/>
        <c:crossBetween val="midCat"/>
      </c:valAx>
      <c:valAx>
        <c:axId val="-1086338992"/>
        <c:scaling>
          <c:orientation val="minMax"/>
          <c:max val="1"/>
        </c:scaling>
        <c:delete val="0"/>
        <c:axPos val="l"/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 Traffic"/>
                    <a:ea typeface="B Traffic"/>
                    <a:cs typeface="B Traffic"/>
                  </a:defRPr>
                </a:pPr>
                <a:r>
                  <a:rPr lang="fa-IR"/>
                  <a:t>درصد رد شده از الك</a:t>
                </a:r>
              </a:p>
            </c:rich>
          </c:tx>
          <c:layout>
            <c:manualLayout>
              <c:xMode val="edge"/>
              <c:yMode val="edge"/>
              <c:x val="0.93850658857979508"/>
              <c:y val="0.4695534477017112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high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a-IR"/>
          </a:p>
        </c:txPr>
        <c:crossAx val="-1086323760"/>
        <c:crossesAt val="1.0000000000000005E-2"/>
        <c:crossBetween val="midCat"/>
        <c:majorUnit val="0.2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a-IR"/>
    </a:p>
  </c:txPr>
  <c:printSettings>
    <c:headerFooter alignWithMargins="0"/>
    <c:pageMargins b="1" l="0.75000000000000355" r="0.75000000000000355" t="1" header="0.5" footer="0.5"/>
    <c:pageSetup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590550</xdr:colOff>
          <xdr:row>2</xdr:row>
          <xdr:rowOff>142875</xdr:rowOff>
        </xdr:from>
        <xdr:to>
          <xdr:col>11</xdr:col>
          <xdr:colOff>704850</xdr:colOff>
          <xdr:row>6</xdr:row>
          <xdr:rowOff>66675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 w="9525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8</xdr:row>
          <xdr:rowOff>19050</xdr:rowOff>
        </xdr:from>
        <xdr:to>
          <xdr:col>13</xdr:col>
          <xdr:colOff>447675</xdr:colOff>
          <xdr:row>11</xdr:row>
          <xdr:rowOff>123825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9525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12</xdr:row>
          <xdr:rowOff>66675</xdr:rowOff>
        </xdr:from>
        <xdr:to>
          <xdr:col>13</xdr:col>
          <xdr:colOff>57150</xdr:colOff>
          <xdr:row>15</xdr:row>
          <xdr:rowOff>95250</xdr:rowOff>
        </xdr:to>
        <xdr:sp macro="" textlink="">
          <xdr:nvSpPr>
            <xdr:cNvPr id="18435" name="Object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 w="9525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0.03096</cdr:x>
      <cdr:y>0.11478</cdr:y>
    </cdr:from>
    <cdr:to>
      <cdr:x>0.98243</cdr:x>
      <cdr:y>0.83319</cdr:y>
    </cdr:to>
    <cdr:sp macro="" textlink="">
      <cdr:nvSpPr>
        <cdr:cNvPr id="56321" name="Rectangl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413" y="807934"/>
          <a:ext cx="6189862" cy="5056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0.07259</cdr:x>
      <cdr:y>0.83319</cdr:y>
    </cdr:from>
    <cdr:to>
      <cdr:x>0.88972</cdr:x>
      <cdr:y>0.8793</cdr:y>
    </cdr:to>
    <cdr:sp macro="" textlink="">
      <cdr:nvSpPr>
        <cdr:cNvPr id="56322" name="Rectangl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115" y="5875885"/>
          <a:ext cx="5323661" cy="3250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0.86902</cdr:x>
      <cdr:y>0.27138</cdr:y>
    </cdr:from>
    <cdr:to>
      <cdr:x>0.86902</cdr:x>
      <cdr:y>0.28421</cdr:y>
    </cdr:to>
    <cdr:sp macro="" textlink="">
      <cdr:nvSpPr>
        <cdr:cNvPr id="56323" name="Line 10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64959" y="1916009"/>
          <a:ext cx="0" cy="90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0.8434</cdr:x>
      <cdr:y>0.27138</cdr:y>
    </cdr:from>
    <cdr:to>
      <cdr:x>0.8434</cdr:x>
      <cdr:y>0.28371</cdr:y>
    </cdr:to>
    <cdr:sp macro="" textlink="">
      <cdr:nvSpPr>
        <cdr:cNvPr id="56324" name="Freeform 10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498043" y="1916009"/>
          <a:ext cx="0" cy="8691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0.82</cdr:x>
      <cdr:y>0.27138</cdr:y>
    </cdr:from>
    <cdr:to>
      <cdr:x>0.82</cdr:x>
      <cdr:y>0.28421</cdr:y>
    </cdr:to>
    <cdr:sp macro="" textlink="">
      <cdr:nvSpPr>
        <cdr:cNvPr id="56325" name="Freeform 10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45571" y="1916009"/>
          <a:ext cx="0" cy="9039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0.78921</cdr:x>
      <cdr:y>0.27015</cdr:y>
    </cdr:from>
    <cdr:to>
      <cdr:x>0.79093</cdr:x>
      <cdr:y>0.28421</cdr:y>
    </cdr:to>
    <cdr:sp macro="" textlink="">
      <cdr:nvSpPr>
        <cdr:cNvPr id="56326" name="Freeform 103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44951" y="1907318"/>
          <a:ext cx="11235" cy="990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0.76679</cdr:x>
      <cdr:y>0.26892</cdr:y>
    </cdr:from>
    <cdr:to>
      <cdr:x>0.76852</cdr:x>
      <cdr:y>0.28421</cdr:y>
    </cdr:to>
    <cdr:sp macro="" textlink="">
      <cdr:nvSpPr>
        <cdr:cNvPr id="56327" name="Freeform 103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998899" y="1898626"/>
          <a:ext cx="11235" cy="10777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0.71629</cdr:x>
      <cdr:y>0.26892</cdr:y>
    </cdr:from>
    <cdr:to>
      <cdr:x>0.71629</cdr:x>
      <cdr:y>0.28421</cdr:y>
    </cdr:to>
    <cdr:sp macro="" textlink="">
      <cdr:nvSpPr>
        <cdr:cNvPr id="56328" name="Freeform 103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69882" y="1898626"/>
          <a:ext cx="0" cy="10777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0.66653</cdr:x>
      <cdr:y>0.27138</cdr:y>
    </cdr:from>
    <cdr:to>
      <cdr:x>0.67146</cdr:x>
      <cdr:y>0.28371</cdr:y>
    </cdr:to>
    <cdr:sp macro="" textlink="">
      <cdr:nvSpPr>
        <cdr:cNvPr id="56329" name="Freeform 103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45680" y="1916009"/>
          <a:ext cx="32099" cy="8691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0.61233</cdr:x>
      <cdr:y>0.27015</cdr:y>
    </cdr:from>
    <cdr:to>
      <cdr:x>0.61751</cdr:x>
      <cdr:y>0.28371</cdr:y>
    </cdr:to>
    <cdr:sp macro="" textlink="">
      <cdr:nvSpPr>
        <cdr:cNvPr id="56330" name="Freeform 10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992588" y="1907318"/>
          <a:ext cx="33704" cy="9560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0.55518</cdr:x>
      <cdr:y>0.27237</cdr:y>
    </cdr:from>
    <cdr:to>
      <cdr:x>0.55518</cdr:x>
      <cdr:y>0.28421</cdr:y>
    </cdr:to>
    <cdr:sp macro="" textlink="">
      <cdr:nvSpPr>
        <cdr:cNvPr id="56331" name="Freeform 10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20237" y="1922963"/>
          <a:ext cx="0" cy="834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0.47216</cdr:x>
      <cdr:y>0.27163</cdr:y>
    </cdr:from>
    <cdr:to>
      <cdr:x>0.47216</cdr:x>
      <cdr:y>0.28421</cdr:y>
    </cdr:to>
    <cdr:sp macro="" textlink="">
      <cdr:nvSpPr>
        <cdr:cNvPr id="56332" name="Freeform 103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79364" y="1917748"/>
          <a:ext cx="0" cy="8865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0.39727</cdr:x>
      <cdr:y>0.27138</cdr:y>
    </cdr:from>
    <cdr:to>
      <cdr:x>0.39727</cdr:x>
      <cdr:y>0.28421</cdr:y>
    </cdr:to>
    <cdr:sp macro="" textlink="">
      <cdr:nvSpPr>
        <cdr:cNvPr id="56333" name="Freeform 103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1456" y="1916009"/>
          <a:ext cx="0" cy="9039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0.86163</cdr:x>
      <cdr:y>0.2445</cdr:y>
    </cdr:from>
    <cdr:to>
      <cdr:x>0.88652</cdr:x>
      <cdr:y>0.2662</cdr:y>
    </cdr:to>
    <cdr:sp macro="" textlink="">
      <cdr:nvSpPr>
        <cdr:cNvPr id="56334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810" y="1726533"/>
          <a:ext cx="162101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0.83577</cdr:x>
      <cdr:y>0.2445</cdr:y>
    </cdr:from>
    <cdr:to>
      <cdr:x>0.86508</cdr:x>
      <cdr:y>0.2662</cdr:y>
    </cdr:to>
    <cdr:sp macro="" textlink="">
      <cdr:nvSpPr>
        <cdr:cNvPr id="56335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89" y="1726533"/>
          <a:ext cx="190990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0.81335</cdr:x>
      <cdr:y>0.2445</cdr:y>
    </cdr:from>
    <cdr:to>
      <cdr:x>0.83823</cdr:x>
      <cdr:y>0.2662</cdr:y>
    </cdr:to>
    <cdr:sp macro="" textlink="">
      <cdr:nvSpPr>
        <cdr:cNvPr id="56336" name="Text Box 10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2237" y="1726533"/>
          <a:ext cx="162102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0.77936</cdr:x>
      <cdr:y>0.2445</cdr:y>
    </cdr:from>
    <cdr:to>
      <cdr:x>0.81163</cdr:x>
      <cdr:y>0.2662</cdr:y>
    </cdr:to>
    <cdr:sp macro="" textlink="">
      <cdr:nvSpPr>
        <cdr:cNvPr id="56337" name="Text Box 10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752" y="1726533"/>
          <a:ext cx="210251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0.75201</cdr:x>
      <cdr:y>0.2445</cdr:y>
    </cdr:from>
    <cdr:to>
      <cdr:x>0.78995</cdr:x>
      <cdr:y>0.2662</cdr:y>
    </cdr:to>
    <cdr:sp macro="" textlink="">
      <cdr:nvSpPr>
        <cdr:cNvPr id="56338" name="Text Box 10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2602" y="1726533"/>
          <a:ext cx="24716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0.70052</cdr:x>
      <cdr:y>0.2445</cdr:y>
    </cdr:from>
    <cdr:to>
      <cdr:x>0.74585</cdr:x>
      <cdr:y>0.2662</cdr:y>
    </cdr:to>
    <cdr:sp macro="" textlink="">
      <cdr:nvSpPr>
        <cdr:cNvPr id="56339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7164" y="1726533"/>
          <a:ext cx="29531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0.85745</cdr:x>
      <cdr:y>0.27138</cdr:y>
    </cdr:from>
    <cdr:to>
      <cdr:x>0.85745</cdr:x>
      <cdr:y>0.28371</cdr:y>
    </cdr:to>
    <cdr:sp macro="" textlink="">
      <cdr:nvSpPr>
        <cdr:cNvPr id="56340" name="Line 104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89526" y="1916009"/>
          <a:ext cx="0" cy="869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0.84833</cdr:x>
      <cdr:y>0.2445</cdr:y>
    </cdr:from>
    <cdr:to>
      <cdr:x>0.87913</cdr:x>
      <cdr:y>0.2662</cdr:y>
    </cdr:to>
    <cdr:sp macro="" textlink="">
      <cdr:nvSpPr>
        <cdr:cNvPr id="56341" name="Text Box 10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0142" y="1726533"/>
          <a:ext cx="200620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0.73945</cdr:x>
      <cdr:y>0.26892</cdr:y>
    </cdr:from>
    <cdr:to>
      <cdr:x>0.73945</cdr:x>
      <cdr:y>0.28421</cdr:y>
    </cdr:to>
    <cdr:sp macro="" textlink="">
      <cdr:nvSpPr>
        <cdr:cNvPr id="56342" name="Freeform 104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20749" y="1898626"/>
          <a:ext cx="0" cy="10777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0.72368</cdr:x>
      <cdr:y>0.2445</cdr:y>
    </cdr:from>
    <cdr:to>
      <cdr:x>0.76162</cdr:x>
      <cdr:y>0.2662</cdr:y>
    </cdr:to>
    <cdr:sp macro="" textlink="">
      <cdr:nvSpPr>
        <cdr:cNvPr id="56343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8031" y="1726533"/>
          <a:ext cx="24716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0.69461</cdr:x>
      <cdr:y>0.27138</cdr:y>
    </cdr:from>
    <cdr:to>
      <cdr:x>0.69461</cdr:x>
      <cdr:y>0.28421</cdr:y>
    </cdr:to>
    <cdr:sp macro="" textlink="">
      <cdr:nvSpPr>
        <cdr:cNvPr id="56344" name="Line 104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28645" y="1916009"/>
          <a:ext cx="0" cy="90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0.6823</cdr:x>
      <cdr:y>0.2445</cdr:y>
    </cdr:from>
    <cdr:to>
      <cdr:x>0.71728</cdr:x>
      <cdr:y>0.2662</cdr:y>
    </cdr:to>
    <cdr:sp macro="" textlink="">
      <cdr:nvSpPr>
        <cdr:cNvPr id="56345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8397" y="1726533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0.65397</cdr:x>
      <cdr:y>0.24351</cdr:y>
    </cdr:from>
    <cdr:to>
      <cdr:x>0.70077</cdr:x>
      <cdr:y>0.26522</cdr:y>
    </cdr:to>
    <cdr:sp macro="" textlink="">
      <cdr:nvSpPr>
        <cdr:cNvPr id="56346" name="Text Box 1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3827" y="1719580"/>
          <a:ext cx="304942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0.64658</cdr:x>
      <cdr:y>0.2445</cdr:y>
    </cdr:from>
    <cdr:to>
      <cdr:x>0.68451</cdr:x>
      <cdr:y>0.2662</cdr:y>
    </cdr:to>
    <cdr:sp macro="" textlink="">
      <cdr:nvSpPr>
        <cdr:cNvPr id="56347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5678" y="1726533"/>
          <a:ext cx="24716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0.65988</cdr:x>
      <cdr:y>0.27138</cdr:y>
    </cdr:from>
    <cdr:to>
      <cdr:x>0.65988</cdr:x>
      <cdr:y>0.28421</cdr:y>
    </cdr:to>
    <cdr:sp macro="" textlink="">
      <cdr:nvSpPr>
        <cdr:cNvPr id="56348" name="Freeform 105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02346" y="1916009"/>
          <a:ext cx="0" cy="9039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0.64066</cdr:x>
      <cdr:y>0.27138</cdr:y>
    </cdr:from>
    <cdr:to>
      <cdr:x>0.64066</cdr:x>
      <cdr:y>0.28421</cdr:y>
    </cdr:to>
    <cdr:sp macro="" textlink="">
      <cdr:nvSpPr>
        <cdr:cNvPr id="56349" name="Freeform 105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77159" y="1916009"/>
          <a:ext cx="0" cy="9039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0.62169</cdr:x>
      <cdr:y>0.20109</cdr:y>
    </cdr:from>
    <cdr:to>
      <cdr:x>0.65668</cdr:x>
      <cdr:y>0.2228</cdr:y>
    </cdr:to>
    <cdr:sp macro="" textlink="">
      <cdr:nvSpPr>
        <cdr:cNvPr id="56350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3576" y="1420590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0.62243</cdr:x>
      <cdr:y>0.27015</cdr:y>
    </cdr:from>
    <cdr:to>
      <cdr:x>0.62243</cdr:x>
      <cdr:y>0.28421</cdr:y>
    </cdr:to>
    <cdr:sp macro="" textlink="">
      <cdr:nvSpPr>
        <cdr:cNvPr id="56351" name="Line 10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58391" y="1907318"/>
          <a:ext cx="0" cy="990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0.61233</cdr:x>
      <cdr:y>0.24401</cdr:y>
    </cdr:from>
    <cdr:to>
      <cdr:x>0.6446</cdr:x>
      <cdr:y>0.26571</cdr:y>
    </cdr:to>
    <cdr:sp macro="" textlink="">
      <cdr:nvSpPr>
        <cdr:cNvPr id="56352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2588" y="1723057"/>
          <a:ext cx="210250" cy="152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0.59829</cdr:x>
      <cdr:y>0.2445</cdr:y>
    </cdr:from>
    <cdr:to>
      <cdr:x>0.63771</cdr:x>
      <cdr:y>0.2662</cdr:y>
    </cdr:to>
    <cdr:sp macro="" textlink="">
      <cdr:nvSpPr>
        <cdr:cNvPr id="56353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1105" y="1726533"/>
          <a:ext cx="25679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0.58671</cdr:x>
      <cdr:y>0.27138</cdr:y>
    </cdr:from>
    <cdr:to>
      <cdr:x>0.59164</cdr:x>
      <cdr:y>0.28371</cdr:y>
    </cdr:to>
    <cdr:sp macro="" textlink="">
      <cdr:nvSpPr>
        <cdr:cNvPr id="56354" name="Freeform 105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25672" y="1916009"/>
          <a:ext cx="32099" cy="8691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0.57686</cdr:x>
      <cdr:y>0.27015</cdr:y>
    </cdr:from>
    <cdr:to>
      <cdr:x>0.57834</cdr:x>
      <cdr:y>0.28421</cdr:y>
    </cdr:to>
    <cdr:sp macro="" textlink="">
      <cdr:nvSpPr>
        <cdr:cNvPr id="56355" name="Freeform 10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61473" y="1907318"/>
          <a:ext cx="9630" cy="990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0.57267</cdr:x>
      <cdr:y>0.2445</cdr:y>
    </cdr:from>
    <cdr:to>
      <cdr:x>0.61357</cdr:x>
      <cdr:y>0.2662</cdr:y>
    </cdr:to>
    <cdr:sp macro="" textlink="">
      <cdr:nvSpPr>
        <cdr:cNvPr id="56356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189" y="1726533"/>
          <a:ext cx="26642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0.56085</cdr:x>
      <cdr:y>0.2445</cdr:y>
    </cdr:from>
    <cdr:to>
      <cdr:x>0.60174</cdr:x>
      <cdr:y>0.2662</cdr:y>
    </cdr:to>
    <cdr:sp macro="" textlink="">
      <cdr:nvSpPr>
        <cdr:cNvPr id="56357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7151" y="1726533"/>
          <a:ext cx="26642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0.53942</cdr:x>
      <cdr:y>0.2445</cdr:y>
    </cdr:from>
    <cdr:to>
      <cdr:x>0.58918</cdr:x>
      <cdr:y>0.2662</cdr:y>
    </cdr:to>
    <cdr:sp macro="" textlink="">
      <cdr:nvSpPr>
        <cdr:cNvPr id="56358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519" y="1726533"/>
          <a:ext cx="324202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0.52858</cdr:x>
      <cdr:y>0.27138</cdr:y>
    </cdr:from>
    <cdr:to>
      <cdr:x>0.52858</cdr:x>
      <cdr:y>0.28421</cdr:y>
    </cdr:to>
    <cdr:sp macro="" textlink="">
      <cdr:nvSpPr>
        <cdr:cNvPr id="56359" name="Freeform 106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46901" y="1916009"/>
          <a:ext cx="0" cy="9039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0.51207</cdr:x>
      <cdr:y>0.2445</cdr:y>
    </cdr:from>
    <cdr:to>
      <cdr:x>0.55296</cdr:x>
      <cdr:y>0.2662</cdr:y>
    </cdr:to>
    <cdr:sp macro="" textlink="">
      <cdr:nvSpPr>
        <cdr:cNvPr id="56360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9368" y="1726533"/>
          <a:ext cx="26642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0.50542</cdr:x>
      <cdr:y>0.27015</cdr:y>
    </cdr:from>
    <cdr:to>
      <cdr:x>0.50542</cdr:x>
      <cdr:y>0.28421</cdr:y>
    </cdr:to>
    <cdr:sp macro="" textlink="">
      <cdr:nvSpPr>
        <cdr:cNvPr id="56361" name="Freeform 106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296034" y="1907318"/>
          <a:ext cx="0" cy="990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0.49286</cdr:x>
      <cdr:y>0.24351</cdr:y>
    </cdr:from>
    <cdr:to>
      <cdr:x>0.52784</cdr:x>
      <cdr:y>0.26522</cdr:y>
    </cdr:to>
    <cdr:sp macro="" textlink="">
      <cdr:nvSpPr>
        <cdr:cNvPr id="56362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181" y="1719580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0.46132</cdr:x>
      <cdr:y>0.24573</cdr:y>
    </cdr:from>
    <cdr:to>
      <cdr:x>0.4936</cdr:x>
      <cdr:y>0.26596</cdr:y>
    </cdr:to>
    <cdr:sp macro="" textlink="">
      <cdr:nvSpPr>
        <cdr:cNvPr id="56363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8746" y="1735225"/>
          <a:ext cx="210250" cy="142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0.45221</cdr:x>
      <cdr:y>0.27163</cdr:y>
    </cdr:from>
    <cdr:to>
      <cdr:x>0.45221</cdr:x>
      <cdr:y>0.28421</cdr:y>
    </cdr:to>
    <cdr:sp macro="" textlink="">
      <cdr:nvSpPr>
        <cdr:cNvPr id="56364" name="Freeform 106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49362" y="1917748"/>
          <a:ext cx="0" cy="8865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0.44137</cdr:x>
      <cdr:y>0.24499</cdr:y>
    </cdr:from>
    <cdr:to>
      <cdr:x>0.46773</cdr:x>
      <cdr:y>0.2667</cdr:y>
    </cdr:to>
    <cdr:sp macro="" textlink="">
      <cdr:nvSpPr>
        <cdr:cNvPr id="56365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8744" y="1730010"/>
          <a:ext cx="171731" cy="152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0.42486</cdr:x>
      <cdr:y>0.27015</cdr:y>
    </cdr:from>
    <cdr:to>
      <cdr:x>0.42486</cdr:x>
      <cdr:y>0.28371</cdr:y>
    </cdr:to>
    <cdr:sp macro="" textlink="">
      <cdr:nvSpPr>
        <cdr:cNvPr id="56366" name="Freeform 107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71211" y="1907318"/>
          <a:ext cx="0" cy="9560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0.4123</cdr:x>
      <cdr:y>0.2445</cdr:y>
    </cdr:from>
    <cdr:to>
      <cdr:x>0.44457</cdr:x>
      <cdr:y>0.2662</cdr:y>
    </cdr:to>
    <cdr:sp macro="" textlink="">
      <cdr:nvSpPr>
        <cdr:cNvPr id="56367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9358" y="1726533"/>
          <a:ext cx="210250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0.38742</cdr:x>
      <cdr:y>0.2445</cdr:y>
    </cdr:from>
    <cdr:to>
      <cdr:x>0.4224</cdr:x>
      <cdr:y>0.2662</cdr:y>
    </cdr:to>
    <cdr:sp macro="" textlink="">
      <cdr:nvSpPr>
        <cdr:cNvPr id="56368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7257" y="1726533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0.37831</cdr:x>
      <cdr:y>0.27015</cdr:y>
    </cdr:from>
    <cdr:to>
      <cdr:x>0.38151</cdr:x>
      <cdr:y>0.28421</cdr:y>
    </cdr:to>
    <cdr:sp macro="" textlink="">
      <cdr:nvSpPr>
        <cdr:cNvPr id="56369" name="Freeform 107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67874" y="1907318"/>
          <a:ext cx="20864" cy="990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0.34751</cdr:x>
      <cdr:y>0.27138</cdr:y>
    </cdr:from>
    <cdr:to>
      <cdr:x>0.34751</cdr:x>
      <cdr:y>0.28421</cdr:y>
    </cdr:to>
    <cdr:sp macro="" textlink="">
      <cdr:nvSpPr>
        <cdr:cNvPr id="56370" name="Freeform 10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7253" y="1916009"/>
          <a:ext cx="0" cy="9039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0.36673</cdr:x>
      <cdr:y>0.20109</cdr:y>
    </cdr:from>
    <cdr:to>
      <cdr:x>0.40762</cdr:x>
      <cdr:y>0.2228</cdr:y>
    </cdr:to>
    <cdr:sp macro="" textlink="">
      <cdr:nvSpPr>
        <cdr:cNvPr id="56371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2440" y="1420590"/>
          <a:ext cx="26642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0.33667</cdr:x>
      <cdr:y>0.20109</cdr:y>
    </cdr:from>
    <cdr:to>
      <cdr:x>0.37165</cdr:x>
      <cdr:y>0.2228</cdr:y>
    </cdr:to>
    <cdr:sp macro="" textlink="">
      <cdr:nvSpPr>
        <cdr:cNvPr id="56372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6635" y="1420590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0.88652</cdr:x>
      <cdr:y>0.27286</cdr:y>
    </cdr:from>
    <cdr:to>
      <cdr:x>0.88652</cdr:x>
      <cdr:y>0.28421</cdr:y>
    </cdr:to>
    <cdr:sp macro="" textlink="">
      <cdr:nvSpPr>
        <cdr:cNvPr id="56373" name="Line 107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78911" y="1926439"/>
          <a:ext cx="0" cy="799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0.87642</cdr:x>
      <cdr:y>0.24351</cdr:y>
    </cdr:from>
    <cdr:to>
      <cdr:x>0.90573</cdr:x>
      <cdr:y>0.26793</cdr:y>
    </cdr:to>
    <cdr:sp macro="" textlink="">
      <cdr:nvSpPr>
        <cdr:cNvPr id="56374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3108" y="1719580"/>
          <a:ext cx="190990" cy="172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0.85819</cdr:x>
      <cdr:y>0.83319</cdr:y>
    </cdr:from>
    <cdr:to>
      <cdr:x>0.85819</cdr:x>
      <cdr:y>0.87881</cdr:y>
    </cdr:to>
    <cdr:sp macro="" textlink="">
      <cdr:nvSpPr>
        <cdr:cNvPr id="56375" name="Line 107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4340" y="5875885"/>
          <a:ext cx="0" cy="3215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0.61406</cdr:x>
      <cdr:y>0.83319</cdr:y>
    </cdr:from>
    <cdr:to>
      <cdr:x>0.61406</cdr:x>
      <cdr:y>0.8544</cdr:y>
    </cdr:to>
    <cdr:sp macro="" textlink="">
      <cdr:nvSpPr>
        <cdr:cNvPr id="56376" name="Freeform 108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3823" y="5875885"/>
          <a:ext cx="0" cy="14949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0.38249</cdr:x>
      <cdr:y>0.83393</cdr:y>
    </cdr:from>
    <cdr:to>
      <cdr:x>0.38249</cdr:x>
      <cdr:y>0.87881</cdr:y>
    </cdr:to>
    <cdr:sp macro="" textlink="">
      <cdr:nvSpPr>
        <cdr:cNvPr id="56377" name="Freeform 108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5158" y="5881100"/>
          <a:ext cx="0" cy="31637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0.07259</cdr:x>
      <cdr:y>0.8544</cdr:y>
    </cdr:from>
    <cdr:to>
      <cdr:x>0.88898</cdr:x>
      <cdr:y>0.8544</cdr:y>
    </cdr:to>
    <cdr:sp macro="" textlink="">
      <cdr:nvSpPr>
        <cdr:cNvPr id="56378" name="Line 108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6115" y="6025380"/>
          <a:ext cx="531884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0.84168</cdr:x>
      <cdr:y>0.85637</cdr:y>
    </cdr:from>
    <cdr:to>
      <cdr:x>0.93529</cdr:x>
      <cdr:y>0.87659</cdr:y>
    </cdr:to>
    <cdr:sp macro="" textlink="">
      <cdr:nvSpPr>
        <cdr:cNvPr id="56379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6808" y="6039287"/>
          <a:ext cx="609886" cy="142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0.60913</cdr:x>
      <cdr:y>0.82554</cdr:y>
    </cdr:from>
    <cdr:to>
      <cdr:x>0.99811</cdr:x>
      <cdr:y>0.85933</cdr:y>
    </cdr:to>
    <cdr:sp macro="" textlink="">
      <cdr:nvSpPr>
        <cdr:cNvPr id="56380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1723" y="5821998"/>
          <a:ext cx="2534236" cy="238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0.67564</cdr:x>
      <cdr:y>0.8544</cdr:y>
    </cdr:from>
    <cdr:to>
      <cdr:x>0.67712</cdr:x>
      <cdr:y>0.87881</cdr:y>
    </cdr:to>
    <cdr:sp macro="" textlink="">
      <cdr:nvSpPr>
        <cdr:cNvPr id="56381" name="Freeform 10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405063" y="6025380"/>
          <a:ext cx="9630" cy="17209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0.12408</cdr:x>
      <cdr:y>0.83319</cdr:y>
    </cdr:from>
    <cdr:to>
      <cdr:x>0.4867</cdr:x>
      <cdr:y>0.86303</cdr:y>
    </cdr:to>
    <cdr:sp macro="" textlink="">
      <cdr:nvSpPr>
        <cdr:cNvPr id="56382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1552" y="5875885"/>
          <a:ext cx="2362505" cy="210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0.10511</cdr:x>
      <cdr:y>0.85366</cdr:y>
    </cdr:from>
    <cdr:to>
      <cdr:x>0.51158</cdr:x>
      <cdr:y>0.8835</cdr:y>
    </cdr:to>
    <cdr:sp macro="" textlink="">
      <cdr:nvSpPr>
        <cdr:cNvPr id="56383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970" y="6020165"/>
          <a:ext cx="2648188" cy="210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0.1226</cdr:x>
      <cdr:y>0.8544</cdr:y>
    </cdr:from>
    <cdr:to>
      <cdr:x>0.1226</cdr:x>
      <cdr:y>0.87881</cdr:y>
    </cdr:to>
    <cdr:sp macro="" textlink="">
      <cdr:nvSpPr>
        <cdr:cNvPr id="56384" name="Freeform 10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01922" y="6025380"/>
          <a:ext cx="0" cy="17209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0.07259</cdr:x>
      <cdr:y>0.84823</cdr:y>
    </cdr:from>
    <cdr:to>
      <cdr:x>0.13837</cdr:x>
      <cdr:y>0.88202</cdr:y>
    </cdr:to>
    <cdr:sp macro="" textlink="">
      <cdr:nvSpPr>
        <cdr:cNvPr id="56385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115" y="5981922"/>
          <a:ext cx="428525" cy="238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0.38323</cdr:x>
      <cdr:y>0.84823</cdr:y>
    </cdr:from>
    <cdr:to>
      <cdr:x>0.80276</cdr:x>
      <cdr:y>0.88202</cdr:y>
    </cdr:to>
    <cdr:sp macro="" textlink="">
      <cdr:nvSpPr>
        <cdr:cNvPr id="56386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9973" y="5981922"/>
          <a:ext cx="2733251" cy="238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0.38397</cdr:x>
      <cdr:y>0.82554</cdr:y>
    </cdr:from>
    <cdr:to>
      <cdr:x>0.70989</cdr:x>
      <cdr:y>0.85933</cdr:y>
    </cdr:to>
    <cdr:sp macro="" textlink="">
      <cdr:nvSpPr>
        <cdr:cNvPr id="56387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788" y="5821998"/>
          <a:ext cx="2123365" cy="238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0.03096</cdr:x>
      <cdr:y>0.28421</cdr:y>
    </cdr:from>
    <cdr:to>
      <cdr:x>0.96436</cdr:x>
      <cdr:y>0.28421</cdr:y>
    </cdr:to>
    <cdr:sp macro="" textlink="">
      <cdr:nvSpPr>
        <cdr:cNvPr id="56388" name="Line 109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4876" y="2006402"/>
          <a:ext cx="608120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0.03121</cdr:x>
      <cdr:y>0.24351</cdr:y>
    </cdr:from>
    <cdr:to>
      <cdr:x>0.96436</cdr:x>
      <cdr:y>0.25264</cdr:y>
    </cdr:to>
    <cdr:sp macro="" textlink="">
      <cdr:nvSpPr>
        <cdr:cNvPr id="56389" name="Freeform 10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6481" y="1719580"/>
          <a:ext cx="6079598" cy="64318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0.32854</cdr:x>
      <cdr:y>0.11478</cdr:y>
    </cdr:from>
    <cdr:to>
      <cdr:x>0.33667</cdr:x>
      <cdr:y>0.28371</cdr:y>
    </cdr:to>
    <cdr:sp macro="" textlink="">
      <cdr:nvSpPr>
        <cdr:cNvPr id="56390" name="Freeform 109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3671" y="812181"/>
          <a:ext cx="52964" cy="11907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0.88159</cdr:x>
      <cdr:y>0.23143</cdr:y>
    </cdr:from>
    <cdr:to>
      <cdr:x>0.88652</cdr:x>
      <cdr:y>0.24203</cdr:y>
    </cdr:to>
    <cdr:sp macro="" textlink="">
      <cdr:nvSpPr>
        <cdr:cNvPr id="56391" name="Freeform 109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746812" y="1634403"/>
          <a:ext cx="32099" cy="747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0.86829</cdr:x>
      <cdr:y>0.23143</cdr:y>
    </cdr:from>
    <cdr:to>
      <cdr:x>0.86829</cdr:x>
      <cdr:y>0.24351</cdr:y>
    </cdr:to>
    <cdr:sp macro="" textlink="">
      <cdr:nvSpPr>
        <cdr:cNvPr id="56392" name="Line 109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60144" y="1634403"/>
          <a:ext cx="0" cy="851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0.85572</cdr:x>
      <cdr:y>0.23291</cdr:y>
    </cdr:from>
    <cdr:to>
      <cdr:x>0.85572</cdr:x>
      <cdr:y>0.24351</cdr:y>
    </cdr:to>
    <cdr:sp macro="" textlink="">
      <cdr:nvSpPr>
        <cdr:cNvPr id="56393" name="Line 109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78291" y="1644833"/>
          <a:ext cx="0" cy="747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0.84168</cdr:x>
      <cdr:y>0.23192</cdr:y>
    </cdr:from>
    <cdr:to>
      <cdr:x>0.84735</cdr:x>
      <cdr:y>0.24351</cdr:y>
    </cdr:to>
    <cdr:sp macro="" textlink="">
      <cdr:nvSpPr>
        <cdr:cNvPr id="56394" name="Freeform 109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486808" y="1637879"/>
          <a:ext cx="36914" cy="8170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0.82</cdr:x>
      <cdr:y>0.23291</cdr:y>
    </cdr:from>
    <cdr:to>
      <cdr:x>0.82591</cdr:x>
      <cdr:y>0.24401</cdr:y>
    </cdr:to>
    <cdr:sp macro="" textlink="">
      <cdr:nvSpPr>
        <cdr:cNvPr id="56395" name="Freeform 109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45571" y="1644833"/>
          <a:ext cx="38519" cy="7822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0.78601</cdr:x>
      <cdr:y>0.23291</cdr:y>
    </cdr:from>
    <cdr:to>
      <cdr:x>0.79093</cdr:x>
      <cdr:y>0.24351</cdr:y>
    </cdr:to>
    <cdr:sp macro="" textlink="">
      <cdr:nvSpPr>
        <cdr:cNvPr id="56396" name="Freeform 1100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124086" y="1644833"/>
          <a:ext cx="32100" cy="747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0.76679</cdr:x>
      <cdr:y>0.23291</cdr:y>
    </cdr:from>
    <cdr:to>
      <cdr:x>0.77098</cdr:x>
      <cdr:y>0.24351</cdr:y>
    </cdr:to>
    <cdr:sp macro="" textlink="">
      <cdr:nvSpPr>
        <cdr:cNvPr id="56397" name="Freeform 110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998899" y="1644833"/>
          <a:ext cx="27285" cy="747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0.73945</cdr:x>
      <cdr:y>0.23291</cdr:y>
    </cdr:from>
    <cdr:to>
      <cdr:x>0.74437</cdr:x>
      <cdr:y>0.24401</cdr:y>
    </cdr:to>
    <cdr:sp macro="" textlink="">
      <cdr:nvSpPr>
        <cdr:cNvPr id="56398" name="Freeform 110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20749" y="1644833"/>
          <a:ext cx="32099" cy="7822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0.70718</cdr:x>
      <cdr:y>0.23192</cdr:y>
    </cdr:from>
    <cdr:to>
      <cdr:x>0.71383</cdr:x>
      <cdr:y>0.24351</cdr:y>
    </cdr:to>
    <cdr:sp macro="" textlink="">
      <cdr:nvSpPr>
        <cdr:cNvPr id="56399" name="Freeform 110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610498" y="1637879"/>
          <a:ext cx="43334" cy="8170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0.69461</cdr:x>
      <cdr:y>0.23069</cdr:y>
    </cdr:from>
    <cdr:to>
      <cdr:x>0.70052</cdr:x>
      <cdr:y>0.24351</cdr:y>
    </cdr:to>
    <cdr:sp macro="" textlink="" fLocksText="0">
      <cdr:nvSpPr>
        <cdr:cNvPr id="56400" name="Freeform 110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28645" y="1629188"/>
          <a:ext cx="38519" cy="9039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0.66653</cdr:x>
      <cdr:y>0.23143</cdr:y>
    </cdr:from>
    <cdr:to>
      <cdr:x>0.67146</cdr:x>
      <cdr:y>0.24203</cdr:y>
    </cdr:to>
    <cdr:sp macro="" textlink="">
      <cdr:nvSpPr>
        <cdr:cNvPr id="56401" name="Freeform 110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45680" y="1634403"/>
          <a:ext cx="32099" cy="747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0.64904</cdr:x>
      <cdr:y>0.23069</cdr:y>
    </cdr:from>
    <cdr:to>
      <cdr:x>0.65397</cdr:x>
      <cdr:y>0.24203</cdr:y>
    </cdr:to>
    <cdr:sp macro="" textlink="">
      <cdr:nvSpPr>
        <cdr:cNvPr id="56402" name="Freeform 110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31727" y="1629188"/>
          <a:ext cx="32100" cy="799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0.63401</cdr:x>
      <cdr:y>0.23069</cdr:y>
    </cdr:from>
    <cdr:to>
      <cdr:x>0.63894</cdr:x>
      <cdr:y>0.24203</cdr:y>
    </cdr:to>
    <cdr:sp macro="" textlink="">
      <cdr:nvSpPr>
        <cdr:cNvPr id="56403" name="Freeform 110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33825" y="1629188"/>
          <a:ext cx="32099" cy="799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0.61233</cdr:x>
      <cdr:y>0.23069</cdr:y>
    </cdr:from>
    <cdr:to>
      <cdr:x>0.61751</cdr:x>
      <cdr:y>0.24203</cdr:y>
    </cdr:to>
    <cdr:sp macro="" textlink="">
      <cdr:nvSpPr>
        <cdr:cNvPr id="56404" name="Freeform 110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992588" y="1629188"/>
          <a:ext cx="33704" cy="799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0.52858</cdr:x>
      <cdr:y>0.22946</cdr:y>
    </cdr:from>
    <cdr:to>
      <cdr:x>0.5335</cdr:x>
      <cdr:y>0.24351</cdr:y>
    </cdr:to>
    <cdr:sp macro="" textlink="">
      <cdr:nvSpPr>
        <cdr:cNvPr id="56405" name="Freeform 110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46901" y="1620496"/>
          <a:ext cx="32099" cy="990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0.55518</cdr:x>
      <cdr:y>0.2302</cdr:y>
    </cdr:from>
    <cdr:to>
      <cdr:x>0.55518</cdr:x>
      <cdr:y>0.24401</cdr:y>
    </cdr:to>
    <cdr:sp macro="" textlink="">
      <cdr:nvSpPr>
        <cdr:cNvPr id="56406" name="Freeform 11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20237" y="1625711"/>
          <a:ext cx="0" cy="973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0.50542</cdr:x>
      <cdr:y>0.22946</cdr:y>
    </cdr:from>
    <cdr:to>
      <cdr:x>0.51207</cdr:x>
      <cdr:y>0.24351</cdr:y>
    </cdr:to>
    <cdr:sp macro="" textlink="">
      <cdr:nvSpPr>
        <cdr:cNvPr id="56407" name="Freeform 11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296034" y="1620496"/>
          <a:ext cx="43334" cy="990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0.46798</cdr:x>
      <cdr:y>0.22946</cdr:y>
    </cdr:from>
    <cdr:to>
      <cdr:x>0.4729</cdr:x>
      <cdr:y>0.24351</cdr:y>
    </cdr:to>
    <cdr:sp macro="" textlink="">
      <cdr:nvSpPr>
        <cdr:cNvPr id="56408" name="Freeform 111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52080" y="1620496"/>
          <a:ext cx="32099" cy="990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0.4463</cdr:x>
      <cdr:y>0.22946</cdr:y>
    </cdr:from>
    <cdr:to>
      <cdr:x>0.45221</cdr:x>
      <cdr:y>0.24203</cdr:y>
    </cdr:to>
    <cdr:sp macro="" textlink="">
      <cdr:nvSpPr>
        <cdr:cNvPr id="56409" name="Freeform 11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10843" y="1620496"/>
          <a:ext cx="38519" cy="8865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0.41969</cdr:x>
      <cdr:y>0.2302</cdr:y>
    </cdr:from>
    <cdr:to>
      <cdr:x>0.42486</cdr:x>
      <cdr:y>0.24203</cdr:y>
    </cdr:to>
    <cdr:sp macro="" textlink="">
      <cdr:nvSpPr>
        <cdr:cNvPr id="56410" name="Freeform 1114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37507" y="1625711"/>
          <a:ext cx="33704" cy="834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0.39727</cdr:x>
      <cdr:y>0.22946</cdr:y>
    </cdr:from>
    <cdr:to>
      <cdr:x>0.40245</cdr:x>
      <cdr:y>0.24203</cdr:y>
    </cdr:to>
    <cdr:sp macro="" textlink="">
      <cdr:nvSpPr>
        <cdr:cNvPr id="56411" name="Freeform 11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1456" y="1620496"/>
          <a:ext cx="33704" cy="8865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0.38151</cdr:x>
      <cdr:y>0.22946</cdr:y>
    </cdr:from>
    <cdr:to>
      <cdr:x>0.38742</cdr:x>
      <cdr:y>0.24351</cdr:y>
    </cdr:to>
    <cdr:sp macro="" textlink="">
      <cdr:nvSpPr>
        <cdr:cNvPr id="56412" name="Freeform 111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88738" y="1620496"/>
          <a:ext cx="38519" cy="990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0.34751</cdr:x>
      <cdr:y>0.22798</cdr:y>
    </cdr:from>
    <cdr:to>
      <cdr:x>0.35244</cdr:x>
      <cdr:y>0.24351</cdr:y>
    </cdr:to>
    <cdr:sp macro="" textlink="">
      <cdr:nvSpPr>
        <cdr:cNvPr id="56413" name="Freeform 111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7253" y="1610066"/>
          <a:ext cx="32099" cy="10951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0.87642</cdr:x>
      <cdr:y>0.20085</cdr:y>
    </cdr:from>
    <cdr:to>
      <cdr:x>0.90573</cdr:x>
      <cdr:y>0.22255</cdr:y>
    </cdr:to>
    <cdr:sp macro="" textlink="">
      <cdr:nvSpPr>
        <cdr:cNvPr id="56414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3108" y="1418852"/>
          <a:ext cx="190990" cy="152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0.85917</cdr:x>
      <cdr:y>0.19937</cdr:y>
    </cdr:from>
    <cdr:to>
      <cdr:x>0.88701</cdr:x>
      <cdr:y>0.22378</cdr:y>
    </cdr:to>
    <cdr:sp macro="" textlink="">
      <cdr:nvSpPr>
        <cdr:cNvPr id="56415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760" y="1408422"/>
          <a:ext cx="181361" cy="172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0.84833</cdr:x>
      <cdr:y>0.20233</cdr:y>
    </cdr:from>
    <cdr:to>
      <cdr:x>0.87617</cdr:x>
      <cdr:y>0.22255</cdr:y>
    </cdr:to>
    <cdr:sp macro="" textlink="">
      <cdr:nvSpPr>
        <cdr:cNvPr id="56416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0142" y="1429282"/>
          <a:ext cx="181361" cy="142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0.8333</cdr:x>
      <cdr:y>0.20011</cdr:y>
    </cdr:from>
    <cdr:to>
      <cdr:x>0.85671</cdr:x>
      <cdr:y>0.22304</cdr:y>
    </cdr:to>
    <cdr:sp macro="" textlink="">
      <cdr:nvSpPr>
        <cdr:cNvPr id="56417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2239" y="1413637"/>
          <a:ext cx="152472" cy="1616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0.78182</cdr:x>
      <cdr:y>0.20233</cdr:y>
    </cdr:from>
    <cdr:to>
      <cdr:x>0.80966</cdr:x>
      <cdr:y>0.22403</cdr:y>
    </cdr:to>
    <cdr:sp macro="" textlink="">
      <cdr:nvSpPr>
        <cdr:cNvPr id="56418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6802" y="1429282"/>
          <a:ext cx="181361" cy="152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0.81335</cdr:x>
      <cdr:y>0.20233</cdr:y>
    </cdr:from>
    <cdr:to>
      <cdr:x>0.83823</cdr:x>
      <cdr:y>0.22403</cdr:y>
    </cdr:to>
    <cdr:sp macro="" textlink="">
      <cdr:nvSpPr>
        <cdr:cNvPr id="56419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2237" y="1429282"/>
          <a:ext cx="162102" cy="152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0.75201</cdr:x>
      <cdr:y>0.20109</cdr:y>
    </cdr:from>
    <cdr:to>
      <cdr:x>0.79438</cdr:x>
      <cdr:y>0.2228</cdr:y>
    </cdr:to>
    <cdr:sp macro="" textlink="">
      <cdr:nvSpPr>
        <cdr:cNvPr id="56420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2602" y="1420590"/>
          <a:ext cx="276053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0.72368</cdr:x>
      <cdr:y>0.20109</cdr:y>
    </cdr:from>
    <cdr:to>
      <cdr:x>0.76162</cdr:x>
      <cdr:y>0.2228</cdr:y>
    </cdr:to>
    <cdr:sp macro="" textlink="">
      <cdr:nvSpPr>
        <cdr:cNvPr id="56421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8031" y="1420590"/>
          <a:ext cx="24716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0.70052</cdr:x>
      <cdr:y>0.20109</cdr:y>
    </cdr:from>
    <cdr:to>
      <cdr:x>0.74142</cdr:x>
      <cdr:y>0.2228</cdr:y>
    </cdr:to>
    <cdr:sp macro="" textlink="">
      <cdr:nvSpPr>
        <cdr:cNvPr id="56422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7164" y="1420590"/>
          <a:ext cx="26642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0.6823</cdr:x>
      <cdr:y>0.20109</cdr:y>
    </cdr:from>
    <cdr:to>
      <cdr:x>0.71875</cdr:x>
      <cdr:y>0.2228</cdr:y>
    </cdr:to>
    <cdr:sp macro="" textlink="">
      <cdr:nvSpPr>
        <cdr:cNvPr id="56423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8397" y="1420590"/>
          <a:ext cx="23753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0.66234</cdr:x>
      <cdr:y>0.20109</cdr:y>
    </cdr:from>
    <cdr:to>
      <cdr:x>0.69732</cdr:x>
      <cdr:y>0.2228</cdr:y>
    </cdr:to>
    <cdr:sp macro="" textlink="">
      <cdr:nvSpPr>
        <cdr:cNvPr id="56424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8395" y="1420590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0.6382</cdr:x>
      <cdr:y>0.20109</cdr:y>
    </cdr:from>
    <cdr:to>
      <cdr:x>0.67909</cdr:x>
      <cdr:y>0.2228</cdr:y>
    </cdr:to>
    <cdr:sp macro="" textlink="">
      <cdr:nvSpPr>
        <cdr:cNvPr id="56425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61109" y="1420590"/>
          <a:ext cx="26642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0.59829</cdr:x>
      <cdr:y>0.19838</cdr:y>
    </cdr:from>
    <cdr:to>
      <cdr:x>0.63771</cdr:x>
      <cdr:y>0.2228</cdr:y>
    </cdr:to>
    <cdr:sp macro="" textlink="">
      <cdr:nvSpPr>
        <cdr:cNvPr id="56426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1105" y="1401469"/>
          <a:ext cx="256794" cy="172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0.62908</cdr:x>
      <cdr:y>0.2445</cdr:y>
    </cdr:from>
    <cdr:to>
      <cdr:x>0.66407</cdr:x>
      <cdr:y>0.2662</cdr:y>
    </cdr:to>
    <cdr:sp macro="" textlink="">
      <cdr:nvSpPr>
        <cdr:cNvPr id="56427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01725" y="1726533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0.57267</cdr:x>
      <cdr:y>0.20109</cdr:y>
    </cdr:from>
    <cdr:to>
      <cdr:x>0.60494</cdr:x>
      <cdr:y>0.2228</cdr:y>
    </cdr:to>
    <cdr:sp macro="" textlink="">
      <cdr:nvSpPr>
        <cdr:cNvPr id="56428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189" y="1420590"/>
          <a:ext cx="210250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0.56085</cdr:x>
      <cdr:y>0.20159</cdr:y>
    </cdr:from>
    <cdr:to>
      <cdr:x>0.59016</cdr:x>
      <cdr:y>0.22329</cdr:y>
    </cdr:to>
    <cdr:sp macro="" textlink="">
      <cdr:nvSpPr>
        <cdr:cNvPr id="56429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7151" y="1424067"/>
          <a:ext cx="190990" cy="152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0.57267</cdr:x>
      <cdr:y>0.23143</cdr:y>
    </cdr:from>
    <cdr:to>
      <cdr:x>0.57834</cdr:x>
      <cdr:y>0.24203</cdr:y>
    </cdr:to>
    <cdr:sp macro="" textlink="">
      <cdr:nvSpPr>
        <cdr:cNvPr id="56430" name="Freeform 11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34189" y="1634403"/>
          <a:ext cx="36914" cy="747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0.58253</cdr:x>
      <cdr:y>0.23143</cdr:y>
    </cdr:from>
    <cdr:to>
      <cdr:x>0.58671</cdr:x>
      <cdr:y>0.24351</cdr:y>
    </cdr:to>
    <cdr:sp macro="" textlink="">
      <cdr:nvSpPr>
        <cdr:cNvPr id="56431" name="Freeform 11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98387" y="1634403"/>
          <a:ext cx="27285" cy="8517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0.5436</cdr:x>
      <cdr:y>0.20233</cdr:y>
    </cdr:from>
    <cdr:to>
      <cdr:x>0.57858</cdr:x>
      <cdr:y>0.22255</cdr:y>
    </cdr:to>
    <cdr:sp macro="" textlink="">
      <cdr:nvSpPr>
        <cdr:cNvPr id="56432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4803" y="1429282"/>
          <a:ext cx="227905" cy="142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0.51774</cdr:x>
      <cdr:y>0.20035</cdr:y>
    </cdr:from>
    <cdr:to>
      <cdr:x>0.55272</cdr:x>
      <cdr:y>0.22206</cdr:y>
    </cdr:to>
    <cdr:sp macro="" textlink="">
      <cdr:nvSpPr>
        <cdr:cNvPr id="56433" name="Text Box 1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6282" y="1415375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0.49039</cdr:x>
      <cdr:y>0.20011</cdr:y>
    </cdr:from>
    <cdr:to>
      <cdr:x>0.52537</cdr:x>
      <cdr:y>0.22181</cdr:y>
    </cdr:to>
    <cdr:sp macro="" textlink="">
      <cdr:nvSpPr>
        <cdr:cNvPr id="56434" name="Text Box 1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8131" y="1413637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0.45221</cdr:x>
      <cdr:y>0.20109</cdr:y>
    </cdr:from>
    <cdr:to>
      <cdr:x>0.50197</cdr:x>
      <cdr:y>0.2228</cdr:y>
    </cdr:to>
    <cdr:sp macro="" textlink="">
      <cdr:nvSpPr>
        <cdr:cNvPr id="56435" name="Text Box 1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9362" y="1420590"/>
          <a:ext cx="324203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0.43053</cdr:x>
      <cdr:y>0.20109</cdr:y>
    </cdr:from>
    <cdr:to>
      <cdr:x>0.47438</cdr:x>
      <cdr:y>0.2228</cdr:y>
    </cdr:to>
    <cdr:sp macro="" textlink="">
      <cdr:nvSpPr>
        <cdr:cNvPr id="56436" name="Text Box 1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8126" y="1420590"/>
          <a:ext cx="285683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0.4123</cdr:x>
      <cdr:y>0.20159</cdr:y>
    </cdr:from>
    <cdr:to>
      <cdr:x>0.44457</cdr:x>
      <cdr:y>0.22329</cdr:y>
    </cdr:to>
    <cdr:sp macro="" textlink="">
      <cdr:nvSpPr>
        <cdr:cNvPr id="56437" name="Text Box 1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9358" y="1424067"/>
          <a:ext cx="210250" cy="152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0.38742</cdr:x>
      <cdr:y>0.20109</cdr:y>
    </cdr:from>
    <cdr:to>
      <cdr:x>0.4224</cdr:x>
      <cdr:y>0.2228</cdr:y>
    </cdr:to>
    <cdr:sp macro="" textlink="">
      <cdr:nvSpPr>
        <cdr:cNvPr id="56438" name="Text Box 1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7257" y="1420590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0.33667</cdr:x>
      <cdr:y>0.2445</cdr:y>
    </cdr:from>
    <cdr:to>
      <cdr:x>0.37165</cdr:x>
      <cdr:y>0.2662</cdr:y>
    </cdr:to>
    <cdr:sp macro="" textlink="">
      <cdr:nvSpPr>
        <cdr:cNvPr id="56439" name="Text Box 1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6635" y="1726533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0.36673</cdr:x>
      <cdr:y>0.24499</cdr:y>
    </cdr:from>
    <cdr:to>
      <cdr:x>0.40171</cdr:x>
      <cdr:y>0.2667</cdr:y>
    </cdr:to>
    <cdr:sp macro="" textlink="">
      <cdr:nvSpPr>
        <cdr:cNvPr id="56440" name="Text Box 1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2440" y="1730010"/>
          <a:ext cx="227905" cy="152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0.88479</cdr:x>
      <cdr:y>0.17101</cdr:y>
    </cdr:from>
    <cdr:to>
      <cdr:x>0.96658</cdr:x>
      <cdr:y>0.20085</cdr:y>
    </cdr:to>
    <cdr:sp macro="" textlink="">
      <cdr:nvSpPr>
        <cdr:cNvPr id="56441" name="Text Box 1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67676" y="1208516"/>
          <a:ext cx="532848" cy="210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0.9045</cdr:x>
      <cdr:y>0.20973</cdr:y>
    </cdr:from>
    <cdr:to>
      <cdr:x>0.93948</cdr:x>
      <cdr:y>0.23143</cdr:y>
    </cdr:to>
    <cdr:sp macro="" textlink="">
      <cdr:nvSpPr>
        <cdr:cNvPr id="56442" name="Text Box 1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6073" y="1481431"/>
          <a:ext cx="227905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0.90672</cdr:x>
      <cdr:y>0.24771</cdr:y>
    </cdr:from>
    <cdr:to>
      <cdr:x>0.94613</cdr:x>
      <cdr:y>0.26941</cdr:y>
    </cdr:to>
    <cdr:sp macro="" textlink="">
      <cdr:nvSpPr>
        <cdr:cNvPr id="56443" name="Text Box 1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10518" y="1749131"/>
          <a:ext cx="25679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0.84168</cdr:x>
      <cdr:y>0.83393</cdr:y>
    </cdr:from>
    <cdr:to>
      <cdr:x>0.93234</cdr:x>
      <cdr:y>0.85415</cdr:y>
    </cdr:to>
    <cdr:sp macro="" textlink="">
      <cdr:nvSpPr>
        <cdr:cNvPr id="56444" name="Text Box 1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6808" y="5881100"/>
          <a:ext cx="590626" cy="142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0.88652</cdr:x>
      <cdr:y>0.83319</cdr:y>
    </cdr:from>
    <cdr:to>
      <cdr:x>0.98604</cdr:x>
      <cdr:y>0.85341</cdr:y>
    </cdr:to>
    <cdr:sp macro="" textlink="">
      <cdr:nvSpPr>
        <cdr:cNvPr id="56445" name="Text Box 1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8911" y="5875885"/>
          <a:ext cx="648405" cy="142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0.9008</cdr:x>
      <cdr:y>0.8544</cdr:y>
    </cdr:from>
    <cdr:to>
      <cdr:x>0.97101</cdr:x>
      <cdr:y>0.8761</cdr:y>
    </cdr:to>
    <cdr:sp macro="" textlink="">
      <cdr:nvSpPr>
        <cdr:cNvPr id="56446" name="Text Box 1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1999" y="6025380"/>
          <a:ext cx="457414" cy="152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0.67712</cdr:x>
      <cdr:y>0.85218</cdr:y>
    </cdr:from>
    <cdr:to>
      <cdr:x>0.9316</cdr:x>
      <cdr:y>0.88202</cdr:y>
    </cdr:to>
    <cdr:sp macro="" textlink="">
      <cdr:nvSpPr>
        <cdr:cNvPr id="56447" name="Text Box 1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4693" y="6009735"/>
          <a:ext cx="1657926" cy="210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0.01667</cdr:x>
      <cdr:y>0.8285</cdr:y>
    </cdr:from>
    <cdr:to>
      <cdr:x>0.08984</cdr:x>
      <cdr:y>0.85144</cdr:y>
    </cdr:to>
    <cdr:sp macro="" textlink="">
      <cdr:nvSpPr>
        <cdr:cNvPr id="56448" name="Text Box 1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789" y="5842857"/>
          <a:ext cx="476673" cy="1616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0.01667</cdr:x>
      <cdr:y>0.84872</cdr:y>
    </cdr:from>
    <cdr:to>
      <cdr:x>0.08984</cdr:x>
      <cdr:y>0.88251</cdr:y>
    </cdr:to>
    <cdr:sp macro="" textlink="">
      <cdr:nvSpPr>
        <cdr:cNvPr id="56449" name="Text Box 1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789" y="5985399"/>
          <a:ext cx="476673" cy="238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0.01544</cdr:x>
      <cdr:y>0.24129</cdr:y>
    </cdr:from>
    <cdr:to>
      <cdr:x>0.33273</cdr:x>
      <cdr:y>0.27508</cdr:y>
    </cdr:to>
    <cdr:sp macro="" textlink="">
      <cdr:nvSpPr>
        <cdr:cNvPr id="56450" name="Text Box 1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64" y="1703935"/>
          <a:ext cx="2067191" cy="238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(cm/s )</a:t>
          </a:r>
          <a:r>
            <a:rPr kumimoji="0" lang="fa-IR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لگاريتم سرعت سقوط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0.03983</cdr:x>
      <cdr:y>0.1863</cdr:y>
    </cdr:from>
    <cdr:to>
      <cdr:x>0.05436</cdr:x>
      <cdr:y>0.22551</cdr:y>
    </cdr:to>
    <cdr:sp macro="" textlink="">
      <cdr:nvSpPr>
        <cdr:cNvPr id="56451" name="Text Box 1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655" y="1316292"/>
          <a:ext cx="94693" cy="2763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0.09501</cdr:x>
      <cdr:y>0.18901</cdr:y>
    </cdr:from>
    <cdr:to>
      <cdr:x>0.21793</cdr:x>
      <cdr:y>0.22008</cdr:y>
    </cdr:to>
    <cdr:sp macro="" textlink="">
      <cdr:nvSpPr>
        <cdr:cNvPr id="56452" name="Text Box 1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167" y="1335413"/>
          <a:ext cx="800876" cy="219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FF0000"/>
              </a:solidFill>
              <a:latin typeface="Arial"/>
              <a:cs typeface="Arial"/>
            </a:rPr>
            <a:t>SM</a:t>
          </a:r>
        </a:p>
      </cdr:txBody>
    </cdr:sp>
  </cdr:relSizeAnchor>
  <cdr:relSizeAnchor xmlns:cdr="http://schemas.openxmlformats.org/drawingml/2006/chartDrawing">
    <cdr:from>
      <cdr:x>0.01544</cdr:x>
      <cdr:y>0.14018</cdr:y>
    </cdr:from>
    <cdr:to>
      <cdr:x>0.33273</cdr:x>
      <cdr:y>0.19024</cdr:y>
    </cdr:to>
    <cdr:sp macro="" textlink="">
      <cdr:nvSpPr>
        <cdr:cNvPr id="56453" name="Text Box 1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64" y="991227"/>
          <a:ext cx="2067191" cy="352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0.854</cdr:x>
      <cdr:y>0.21713</cdr:y>
    </cdr:from>
    <cdr:to>
      <cdr:x>0.87297</cdr:x>
      <cdr:y>0.23069</cdr:y>
    </cdr:to>
    <cdr:sp macro="" textlink="">
      <cdr:nvSpPr>
        <cdr:cNvPr id="56454" name="Text Box 1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7056" y="1533581"/>
          <a:ext cx="123582" cy="95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0.81754</cdr:x>
      <cdr:y>0.25584</cdr:y>
    </cdr:from>
    <cdr:to>
      <cdr:x>0.83651</cdr:x>
      <cdr:y>0.26941</cdr:y>
    </cdr:to>
    <cdr:sp macro="" textlink="">
      <cdr:nvSpPr>
        <cdr:cNvPr id="56455" name="Text Box 1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9522" y="1806496"/>
          <a:ext cx="123582" cy="95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0.85498</cdr:x>
      <cdr:y>0.25831</cdr:y>
    </cdr:from>
    <cdr:to>
      <cdr:x>0.87395</cdr:x>
      <cdr:y>0.27188</cdr:y>
    </cdr:to>
    <cdr:sp macro="" textlink="">
      <cdr:nvSpPr>
        <cdr:cNvPr id="56456" name="Text Box 1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3476" y="1823879"/>
          <a:ext cx="123582" cy="95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0.81754</cdr:x>
      <cdr:y>0.21713</cdr:y>
    </cdr:from>
    <cdr:to>
      <cdr:x>0.83651</cdr:x>
      <cdr:y>0.23069</cdr:y>
    </cdr:to>
    <cdr:sp macro="" textlink="">
      <cdr:nvSpPr>
        <cdr:cNvPr id="56457" name="Text Box 1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9522" y="1533581"/>
          <a:ext cx="123582" cy="95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0.33272</cdr:x>
      <cdr:y>0.03244</cdr:y>
    </cdr:from>
    <cdr:to>
      <cdr:x>0.65281</cdr:x>
      <cdr:y>0.07532</cdr:y>
    </cdr:to>
    <cdr:sp macro="" textlink="">
      <cdr:nvSpPr>
        <cdr:cNvPr id="139" name="Text Box 62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0728" y="227693"/>
          <a:ext cx="2117255" cy="300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36576" rIns="27432" bIns="36576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a-IR" sz="1400" b="1" i="0" strike="noStrike">
              <a:solidFill>
                <a:schemeClr val="tx1"/>
              </a:solidFill>
              <a:cs typeface="B Nazanin" panose="00000400000000000000" pitchFamily="2" charset="-78"/>
            </a:rPr>
            <a:t>خاک ماسه</a:t>
          </a:r>
          <a:r>
            <a:rPr lang="fa-IR" sz="1400" b="1" i="0" strike="noStrike" baseline="0">
              <a:solidFill>
                <a:schemeClr val="tx1"/>
              </a:solidFill>
              <a:cs typeface="B Nazanin" panose="00000400000000000000" pitchFamily="2" charset="-78"/>
            </a:rPr>
            <a:t> لاي‌دار</a:t>
          </a:r>
          <a:endParaRPr lang="fa-IR" sz="1400" b="1" i="0" strike="noStrike">
            <a:solidFill>
              <a:schemeClr val="tx1"/>
            </a:solidFill>
            <a:cs typeface="B Nazanin" panose="00000400000000000000" pitchFamily="2" charset="-7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0.03068</cdr:x>
      <cdr:y>0.11445</cdr:y>
    </cdr:from>
    <cdr:to>
      <cdr:x>0.98542</cdr:x>
      <cdr:y>0.83351</cdr:y>
    </cdr:to>
    <cdr:sp macro="" textlink="">
      <cdr:nvSpPr>
        <cdr:cNvPr id="57345" name="Rectangl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468" y="818692"/>
          <a:ext cx="6238432" cy="5143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0.07232</cdr:x>
      <cdr:y>0.83351</cdr:y>
    </cdr:from>
    <cdr:to>
      <cdr:x>0.88876</cdr:x>
      <cdr:y>0.87988</cdr:y>
    </cdr:to>
    <cdr:sp macro="" textlink="">
      <cdr:nvSpPr>
        <cdr:cNvPr id="57346" name="Rectangl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5973407"/>
          <a:ext cx="5342520" cy="332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0.86806</cdr:x>
      <cdr:y>0.27035</cdr:y>
    </cdr:from>
    <cdr:to>
      <cdr:x>0.86806</cdr:x>
      <cdr:y>0.28317</cdr:y>
    </cdr:to>
    <cdr:sp macro="" textlink="">
      <cdr:nvSpPr>
        <cdr:cNvPr id="57347" name="Line 10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83499" y="1939603"/>
          <a:ext cx="0" cy="918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0.84244</cdr:x>
      <cdr:y>0.27035</cdr:y>
    </cdr:from>
    <cdr:to>
      <cdr:x>0.84244</cdr:x>
      <cdr:y>0.28268</cdr:y>
    </cdr:to>
    <cdr:sp macro="" textlink="">
      <cdr:nvSpPr>
        <cdr:cNvPr id="57348" name="Freeform 10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15840" y="1939603"/>
          <a:ext cx="0" cy="883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0.27035</cdr:y>
    </cdr:from>
    <cdr:to>
      <cdr:x>0.81904</cdr:x>
      <cdr:y>0.28317</cdr:y>
    </cdr:to>
    <cdr:sp macro="" textlink="">
      <cdr:nvSpPr>
        <cdr:cNvPr id="57349" name="Freeform 10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939603"/>
          <a:ext cx="0" cy="918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0.78849</cdr:x>
      <cdr:y>0.26936</cdr:y>
    </cdr:from>
    <cdr:to>
      <cdr:x>0.79021</cdr:x>
      <cdr:y>0.28317</cdr:y>
    </cdr:to>
    <cdr:sp macro="" textlink="">
      <cdr:nvSpPr>
        <cdr:cNvPr id="57350" name="Freeform 103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62789" y="1932535"/>
          <a:ext cx="11285" cy="989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0.26813</cdr:y>
    </cdr:from>
    <cdr:to>
      <cdr:x>0.76779</cdr:x>
      <cdr:y>0.28317</cdr:y>
    </cdr:to>
    <cdr:sp macro="" textlink="">
      <cdr:nvSpPr>
        <cdr:cNvPr id="57351" name="Freeform 103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923701"/>
          <a:ext cx="11285" cy="10778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0.71532</cdr:x>
      <cdr:y>0.26813</cdr:y>
    </cdr:from>
    <cdr:to>
      <cdr:x>0.71532</cdr:x>
      <cdr:y>0.28317</cdr:y>
    </cdr:to>
    <cdr:sp macro="" textlink="">
      <cdr:nvSpPr>
        <cdr:cNvPr id="57352" name="Freeform 103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83993" y="1923701"/>
          <a:ext cx="0" cy="10778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0.27035</cdr:y>
    </cdr:from>
    <cdr:to>
      <cdr:x>0.67073</cdr:x>
      <cdr:y>0.28268</cdr:y>
    </cdr:to>
    <cdr:sp macro="" textlink="">
      <cdr:nvSpPr>
        <cdr:cNvPr id="57353" name="Freeform 103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939603"/>
          <a:ext cx="33854" cy="883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0.26936</cdr:y>
    </cdr:from>
    <cdr:to>
      <cdr:x>0.61678</cdr:x>
      <cdr:y>0.28268</cdr:y>
    </cdr:to>
    <cdr:sp macro="" textlink="">
      <cdr:nvSpPr>
        <cdr:cNvPr id="57354" name="Freeform 10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932535"/>
          <a:ext cx="33854" cy="954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0.27133</cdr:y>
    </cdr:from>
    <cdr:to>
      <cdr:x>0.55445</cdr:x>
      <cdr:y>0.28317</cdr:y>
    </cdr:to>
    <cdr:sp macro="" textlink="">
      <cdr:nvSpPr>
        <cdr:cNvPr id="57355" name="Freeform 10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946670"/>
          <a:ext cx="0" cy="848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0.47142</cdr:x>
      <cdr:y>0.27084</cdr:y>
    </cdr:from>
    <cdr:to>
      <cdr:x>0.47142</cdr:x>
      <cdr:y>0.28317</cdr:y>
    </cdr:to>
    <cdr:sp macro="" textlink="">
      <cdr:nvSpPr>
        <cdr:cNvPr id="57356" name="Freeform 103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88008" y="1943137"/>
          <a:ext cx="0" cy="883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0.27035</cdr:y>
    </cdr:from>
    <cdr:to>
      <cdr:x>0.39677</cdr:x>
      <cdr:y>0.28317</cdr:y>
    </cdr:to>
    <cdr:sp macro="" textlink="">
      <cdr:nvSpPr>
        <cdr:cNvPr id="57357" name="Freeform 103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939603"/>
          <a:ext cx="0" cy="918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0.86067</cdr:x>
      <cdr:y>0.2437</cdr:y>
    </cdr:from>
    <cdr:to>
      <cdr:x>0.88531</cdr:x>
      <cdr:y>0.2664</cdr:y>
    </cdr:to>
    <cdr:sp macro="" textlink="">
      <cdr:nvSpPr>
        <cdr:cNvPr id="5735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5136" y="1748779"/>
          <a:ext cx="161211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0.8348</cdr:x>
      <cdr:y>0.2437</cdr:y>
    </cdr:from>
    <cdr:to>
      <cdr:x>0.86388</cdr:x>
      <cdr:y>0.2664</cdr:y>
    </cdr:to>
    <cdr:sp macro="" textlink="">
      <cdr:nvSpPr>
        <cdr:cNvPr id="573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865" y="1748779"/>
          <a:ext cx="190228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0.81263</cdr:x>
      <cdr:y>0.2437</cdr:y>
    </cdr:from>
    <cdr:to>
      <cdr:x>0.83727</cdr:x>
      <cdr:y>0.2664</cdr:y>
    </cdr:to>
    <cdr:sp macro="" textlink="">
      <cdr:nvSpPr>
        <cdr:cNvPr id="57360" name="Text Box 10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748779"/>
          <a:ext cx="161211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0.77839</cdr:x>
      <cdr:y>0.2437</cdr:y>
    </cdr:from>
    <cdr:to>
      <cdr:x>0.81041</cdr:x>
      <cdr:y>0.2664</cdr:y>
    </cdr:to>
    <cdr:sp macro="" textlink="">
      <cdr:nvSpPr>
        <cdr:cNvPr id="57361" name="Text Box 10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6693" y="1748779"/>
          <a:ext cx="209573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0.75104</cdr:x>
      <cdr:y>0.2437</cdr:y>
    </cdr:from>
    <cdr:to>
      <cdr:x>0.78898</cdr:x>
      <cdr:y>0.2664</cdr:y>
    </cdr:to>
    <cdr:sp macro="" textlink="">
      <cdr:nvSpPr>
        <cdr:cNvPr id="57362" name="Text Box 10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748779"/>
          <a:ext cx="248264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0.69955</cdr:x>
      <cdr:y>0.2437</cdr:y>
    </cdr:from>
    <cdr:to>
      <cdr:x>0.74464</cdr:x>
      <cdr:y>0.2664</cdr:y>
    </cdr:to>
    <cdr:sp macro="" textlink="">
      <cdr:nvSpPr>
        <cdr:cNvPr id="573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748779"/>
          <a:ext cx="295015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0.85648</cdr:x>
      <cdr:y>0.27035</cdr:y>
    </cdr:from>
    <cdr:to>
      <cdr:x>0.85648</cdr:x>
      <cdr:y>0.28268</cdr:y>
    </cdr:to>
    <cdr:sp macro="" textlink="">
      <cdr:nvSpPr>
        <cdr:cNvPr id="57364" name="Line 104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07730" y="1939603"/>
          <a:ext cx="0" cy="883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0.84737</cdr:x>
      <cdr:y>0.2437</cdr:y>
    </cdr:from>
    <cdr:to>
      <cdr:x>0.87792</cdr:x>
      <cdr:y>0.2664</cdr:y>
    </cdr:to>
    <cdr:sp macro="" textlink="">
      <cdr:nvSpPr>
        <cdr:cNvPr id="57365" name="Text Box 10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748779"/>
          <a:ext cx="199901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0.73872</cdr:x>
      <cdr:y>0.26813</cdr:y>
    </cdr:from>
    <cdr:to>
      <cdr:x>0.73872</cdr:x>
      <cdr:y>0.28317</cdr:y>
    </cdr:to>
    <cdr:sp macro="" textlink="">
      <cdr:nvSpPr>
        <cdr:cNvPr id="57366" name="Freeform 104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923701"/>
          <a:ext cx="0" cy="10778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0.72296</cdr:x>
      <cdr:y>0.2437</cdr:y>
    </cdr:from>
    <cdr:to>
      <cdr:x>0.7609</cdr:x>
      <cdr:y>0.2664</cdr:y>
    </cdr:to>
    <cdr:sp macro="" textlink="">
      <cdr:nvSpPr>
        <cdr:cNvPr id="573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748779"/>
          <a:ext cx="248264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0.69389</cdr:x>
      <cdr:y>0.27035</cdr:y>
    </cdr:from>
    <cdr:to>
      <cdr:x>0.69389</cdr:x>
      <cdr:y>0.28317</cdr:y>
    </cdr:to>
    <cdr:sp macro="" textlink="">
      <cdr:nvSpPr>
        <cdr:cNvPr id="57368" name="Line 104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43740" y="1939603"/>
          <a:ext cx="0" cy="918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0.68132</cdr:x>
      <cdr:y>0.2437</cdr:y>
    </cdr:from>
    <cdr:to>
      <cdr:x>0.7163</cdr:x>
      <cdr:y>0.2664</cdr:y>
    </cdr:to>
    <cdr:sp macro="" textlink="">
      <cdr:nvSpPr>
        <cdr:cNvPr id="57369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748779"/>
          <a:ext cx="228919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0.65324</cdr:x>
      <cdr:y>0.24272</cdr:y>
    </cdr:from>
    <cdr:to>
      <cdr:x>0.6998</cdr:x>
      <cdr:y>0.26541</cdr:y>
    </cdr:to>
    <cdr:sp macro="" textlink="">
      <cdr:nvSpPr>
        <cdr:cNvPr id="57370" name="Text Box 1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7743" y="1741711"/>
          <a:ext cx="304688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0.64585</cdr:x>
      <cdr:y>0.2437</cdr:y>
    </cdr:from>
    <cdr:to>
      <cdr:x>0.68379</cdr:x>
      <cdr:y>0.2664</cdr:y>
    </cdr:to>
    <cdr:sp macro="" textlink="">
      <cdr:nvSpPr>
        <cdr:cNvPr id="573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9379" y="1748779"/>
          <a:ext cx="248265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0.6589</cdr:x>
      <cdr:y>0.27035</cdr:y>
    </cdr:from>
    <cdr:to>
      <cdr:x>0.6589</cdr:x>
      <cdr:y>0.28317</cdr:y>
    </cdr:to>
    <cdr:sp macro="" textlink="">
      <cdr:nvSpPr>
        <cdr:cNvPr id="57372" name="Freeform 105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14821" y="1939603"/>
          <a:ext cx="0" cy="918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0.63993</cdr:x>
      <cdr:y>0.27035</cdr:y>
    </cdr:from>
    <cdr:to>
      <cdr:x>0.63993</cdr:x>
      <cdr:y>0.28317</cdr:y>
    </cdr:to>
    <cdr:sp macro="" textlink="">
      <cdr:nvSpPr>
        <cdr:cNvPr id="57373" name="Freeform 105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90689" y="1939603"/>
          <a:ext cx="0" cy="918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0.62096</cdr:x>
      <cdr:y>0.20054</cdr:y>
    </cdr:from>
    <cdr:to>
      <cdr:x>0.65595</cdr:x>
      <cdr:y>0.22323</cdr:y>
    </cdr:to>
    <cdr:sp macro="" textlink="">
      <cdr:nvSpPr>
        <cdr:cNvPr id="5737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6557" y="1439574"/>
          <a:ext cx="228919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0.6217</cdr:x>
      <cdr:y>0.26936</cdr:y>
    </cdr:from>
    <cdr:to>
      <cdr:x>0.6217</cdr:x>
      <cdr:y>0.28317</cdr:y>
    </cdr:to>
    <cdr:sp macro="" textlink="">
      <cdr:nvSpPr>
        <cdr:cNvPr id="57375" name="Line 10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71393" y="1932535"/>
          <a:ext cx="0" cy="989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0.6116</cdr:x>
      <cdr:y>0.24296</cdr:y>
    </cdr:from>
    <cdr:to>
      <cdr:x>0.64363</cdr:x>
      <cdr:y>0.26566</cdr:y>
    </cdr:to>
    <cdr:sp macro="" textlink="">
      <cdr:nvSpPr>
        <cdr:cNvPr id="573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5297" y="1743478"/>
          <a:ext cx="209573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0.59756</cdr:x>
      <cdr:y>0.2437</cdr:y>
    </cdr:from>
    <cdr:to>
      <cdr:x>0.63698</cdr:x>
      <cdr:y>0.2664</cdr:y>
    </cdr:to>
    <cdr:sp macro="" textlink="">
      <cdr:nvSpPr>
        <cdr:cNvPr id="573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748779"/>
          <a:ext cx="257937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0.58598</cdr:x>
      <cdr:y>0.27035</cdr:y>
    </cdr:from>
    <cdr:to>
      <cdr:x>0.59091</cdr:x>
      <cdr:y>0.28268</cdr:y>
    </cdr:to>
    <cdr:sp macro="" textlink="">
      <cdr:nvSpPr>
        <cdr:cNvPr id="57378" name="Freeform 105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37638" y="1939603"/>
          <a:ext cx="32242" cy="883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0.57613</cdr:x>
      <cdr:y>0.26936</cdr:y>
    </cdr:from>
    <cdr:to>
      <cdr:x>0.5776</cdr:x>
      <cdr:y>0.28317</cdr:y>
    </cdr:to>
    <cdr:sp macro="" textlink="">
      <cdr:nvSpPr>
        <cdr:cNvPr id="57379" name="Freeform 10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73153" y="1932535"/>
          <a:ext cx="9673" cy="989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0.57194</cdr:x>
      <cdr:y>0.2437</cdr:y>
    </cdr:from>
    <cdr:to>
      <cdr:x>0.61259</cdr:x>
      <cdr:y>0.2664</cdr:y>
    </cdr:to>
    <cdr:sp macro="" textlink="">
      <cdr:nvSpPr>
        <cdr:cNvPr id="573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748779"/>
          <a:ext cx="265997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0.56036</cdr:x>
      <cdr:y>0.2437</cdr:y>
    </cdr:from>
    <cdr:to>
      <cdr:x>0.60101</cdr:x>
      <cdr:y>0.2664</cdr:y>
    </cdr:to>
    <cdr:sp macro="" textlink="">
      <cdr:nvSpPr>
        <cdr:cNvPr id="573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748779"/>
          <a:ext cx="265997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0.53868</cdr:x>
      <cdr:y>0.2437</cdr:y>
    </cdr:from>
    <cdr:to>
      <cdr:x>0.5882</cdr:x>
      <cdr:y>0.2664</cdr:y>
    </cdr:to>
    <cdr:sp macro="" textlink="">
      <cdr:nvSpPr>
        <cdr:cNvPr id="573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8113" y="1748779"/>
          <a:ext cx="324034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0.52784</cdr:x>
      <cdr:y>0.27035</cdr:y>
    </cdr:from>
    <cdr:to>
      <cdr:x>0.52784</cdr:x>
      <cdr:y>0.28317</cdr:y>
    </cdr:to>
    <cdr:sp macro="" textlink="">
      <cdr:nvSpPr>
        <cdr:cNvPr id="57383" name="Freeform 106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939603"/>
          <a:ext cx="0" cy="918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0.51133</cdr:x>
      <cdr:y>0.2437</cdr:y>
    </cdr:from>
    <cdr:to>
      <cdr:x>0.55198</cdr:x>
      <cdr:y>0.2664</cdr:y>
    </cdr:to>
    <cdr:sp macro="" textlink="">
      <cdr:nvSpPr>
        <cdr:cNvPr id="573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9169" y="1748779"/>
          <a:ext cx="265998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0.50468</cdr:x>
      <cdr:y>0.26936</cdr:y>
    </cdr:from>
    <cdr:to>
      <cdr:x>0.50468</cdr:x>
      <cdr:y>0.28317</cdr:y>
    </cdr:to>
    <cdr:sp macro="" textlink="">
      <cdr:nvSpPr>
        <cdr:cNvPr id="57385" name="Freeform 106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932535"/>
          <a:ext cx="0" cy="989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0.49212</cdr:x>
      <cdr:y>0.24272</cdr:y>
    </cdr:from>
    <cdr:to>
      <cdr:x>0.5271</cdr:x>
      <cdr:y>0.26541</cdr:y>
    </cdr:to>
    <cdr:sp macro="" textlink="">
      <cdr:nvSpPr>
        <cdr:cNvPr id="573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425" y="1741711"/>
          <a:ext cx="228919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0.46058</cdr:x>
      <cdr:y>0.24494</cdr:y>
    </cdr:from>
    <cdr:to>
      <cdr:x>0.49261</cdr:x>
      <cdr:y>0.26344</cdr:y>
    </cdr:to>
    <cdr:sp macro="" textlink="">
      <cdr:nvSpPr>
        <cdr:cNvPr id="573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7076" y="1757613"/>
          <a:ext cx="209573" cy="132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0.45147</cdr:x>
      <cdr:y>0.27084</cdr:y>
    </cdr:from>
    <cdr:to>
      <cdr:x>0.45147</cdr:x>
      <cdr:y>0.28317</cdr:y>
    </cdr:to>
    <cdr:sp macro="" textlink="">
      <cdr:nvSpPr>
        <cdr:cNvPr id="57388" name="Freeform 106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57428" y="1943137"/>
          <a:ext cx="0" cy="883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0.44087</cdr:x>
      <cdr:y>0.2442</cdr:y>
    </cdr:from>
    <cdr:to>
      <cdr:x>0.46699</cdr:x>
      <cdr:y>0.26689</cdr:y>
    </cdr:to>
    <cdr:sp macro="" textlink="">
      <cdr:nvSpPr>
        <cdr:cNvPr id="573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8107" y="1752313"/>
          <a:ext cx="170883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0.42412</cdr:x>
      <cdr:y>0.26936</cdr:y>
    </cdr:from>
    <cdr:to>
      <cdr:x>0.42412</cdr:x>
      <cdr:y>0.28268</cdr:y>
    </cdr:to>
    <cdr:sp macro="" textlink="">
      <cdr:nvSpPr>
        <cdr:cNvPr id="57390" name="Freeform 107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78484" y="1932535"/>
          <a:ext cx="0" cy="954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0.4118</cdr:x>
      <cdr:y>0.2437</cdr:y>
    </cdr:from>
    <cdr:to>
      <cdr:x>0.44383</cdr:x>
      <cdr:y>0.2664</cdr:y>
    </cdr:to>
    <cdr:sp macro="" textlink="">
      <cdr:nvSpPr>
        <cdr:cNvPr id="573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748779"/>
          <a:ext cx="209574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0.2437</cdr:y>
    </cdr:from>
    <cdr:to>
      <cdr:x>0.4219</cdr:x>
      <cdr:y>0.2664</cdr:y>
    </cdr:to>
    <cdr:sp macro="" textlink="">
      <cdr:nvSpPr>
        <cdr:cNvPr id="573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748779"/>
          <a:ext cx="228919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0.3778</cdr:x>
      <cdr:y>0.26936</cdr:y>
    </cdr:from>
    <cdr:to>
      <cdr:x>0.38101</cdr:x>
      <cdr:y>0.28317</cdr:y>
    </cdr:to>
    <cdr:sp macro="" textlink="">
      <cdr:nvSpPr>
        <cdr:cNvPr id="57393" name="Freeform 107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75408" y="1932535"/>
          <a:ext cx="20957" cy="989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0.27035</cdr:y>
    </cdr:from>
    <cdr:to>
      <cdr:x>0.34701</cdr:x>
      <cdr:y>0.28317</cdr:y>
    </cdr:to>
    <cdr:sp macro="" textlink="">
      <cdr:nvSpPr>
        <cdr:cNvPr id="57394" name="Freeform 10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939603"/>
          <a:ext cx="0" cy="918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0.36623</cdr:x>
      <cdr:y>0.20054</cdr:y>
    </cdr:from>
    <cdr:to>
      <cdr:x>0.40688</cdr:x>
      <cdr:y>0.22323</cdr:y>
    </cdr:to>
    <cdr:sp macro="" textlink="">
      <cdr:nvSpPr>
        <cdr:cNvPr id="573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439574"/>
          <a:ext cx="265997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0.33617</cdr:x>
      <cdr:y>0.20054</cdr:y>
    </cdr:from>
    <cdr:to>
      <cdr:x>0.37115</cdr:x>
      <cdr:y>0.22323</cdr:y>
    </cdr:to>
    <cdr:sp macro="" textlink="">
      <cdr:nvSpPr>
        <cdr:cNvPr id="573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439574"/>
          <a:ext cx="228919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0.88555</cdr:x>
      <cdr:y>0.27183</cdr:y>
    </cdr:from>
    <cdr:to>
      <cdr:x>0.88555</cdr:x>
      <cdr:y>0.28317</cdr:y>
    </cdr:to>
    <cdr:sp macro="" textlink="">
      <cdr:nvSpPr>
        <cdr:cNvPr id="57397" name="Line 107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97959" y="1950204"/>
          <a:ext cx="0" cy="812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0.87545</cdr:x>
      <cdr:y>0.24272</cdr:y>
    </cdr:from>
    <cdr:to>
      <cdr:x>0.90452</cdr:x>
      <cdr:y>0.26664</cdr:y>
    </cdr:to>
    <cdr:sp macro="" textlink="">
      <cdr:nvSpPr>
        <cdr:cNvPr id="573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741711"/>
          <a:ext cx="190229" cy="171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0.85722</cdr:x>
      <cdr:y>0.83351</cdr:y>
    </cdr:from>
    <cdr:to>
      <cdr:x>0.85722</cdr:x>
      <cdr:y>0.87914</cdr:y>
    </cdr:to>
    <cdr:sp macro="" textlink="">
      <cdr:nvSpPr>
        <cdr:cNvPr id="57399" name="Line 107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2567" y="5973407"/>
          <a:ext cx="0" cy="3268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0.61333</cdr:x>
      <cdr:y>0.83351</cdr:y>
    </cdr:from>
    <cdr:to>
      <cdr:x>0.61333</cdr:x>
      <cdr:y>0.85497</cdr:y>
    </cdr:to>
    <cdr:sp macro="" textlink="">
      <cdr:nvSpPr>
        <cdr:cNvPr id="57400" name="Freeform 108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16581" y="5973407"/>
          <a:ext cx="0" cy="15371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0.38199</cdr:x>
      <cdr:y>0.83499</cdr:y>
    </cdr:from>
    <cdr:to>
      <cdr:x>0.38199</cdr:x>
      <cdr:y>0.87914</cdr:y>
    </cdr:to>
    <cdr:sp macro="" textlink="">
      <cdr:nvSpPr>
        <cdr:cNvPr id="57401" name="Freeform 108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02814" y="5984008"/>
          <a:ext cx="0" cy="31627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0.85546</cdr:y>
    </cdr:from>
    <cdr:to>
      <cdr:x>0.88802</cdr:x>
      <cdr:y>0.85546</cdr:y>
    </cdr:to>
    <cdr:sp macro="" textlink="">
      <cdr:nvSpPr>
        <cdr:cNvPr id="57402" name="Line 108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6396" y="6130660"/>
          <a:ext cx="533768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0.85669</cdr:y>
    </cdr:from>
    <cdr:to>
      <cdr:x>0.93384</cdr:x>
      <cdr:y>0.87519</cdr:y>
    </cdr:to>
    <cdr:sp macro="" textlink="">
      <cdr:nvSpPr>
        <cdr:cNvPr id="574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6139494"/>
          <a:ext cx="609377" cy="132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0.6084</cdr:x>
      <cdr:y>0.82635</cdr:y>
    </cdr:from>
    <cdr:to>
      <cdr:x>0.99568</cdr:x>
      <cdr:y>0.85965</cdr:y>
    </cdr:to>
    <cdr:sp macro="" textlink="">
      <cdr:nvSpPr>
        <cdr:cNvPr id="574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4339" y="5922167"/>
          <a:ext cx="2534231" cy="238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0.67467</cdr:x>
      <cdr:y>0.85546</cdr:y>
    </cdr:from>
    <cdr:to>
      <cdr:x>0.67639</cdr:x>
      <cdr:y>0.87914</cdr:y>
    </cdr:to>
    <cdr:sp macro="" textlink="">
      <cdr:nvSpPr>
        <cdr:cNvPr id="57405" name="Freeform 10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417996" y="6130660"/>
          <a:ext cx="11285" cy="16962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0.12381</cdr:x>
      <cdr:y>0.83351</cdr:y>
    </cdr:from>
    <cdr:to>
      <cdr:x>0.48473</cdr:x>
      <cdr:y>0.86286</cdr:y>
    </cdr:to>
    <cdr:sp macro="" textlink="">
      <cdr:nvSpPr>
        <cdr:cNvPr id="574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326" y="5973407"/>
          <a:ext cx="2361736" cy="210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0.10484</cdr:x>
      <cdr:y>0.85398</cdr:y>
    </cdr:from>
    <cdr:to>
      <cdr:x>0.50961</cdr:x>
      <cdr:y>0.88333</cdr:y>
    </cdr:to>
    <cdr:sp macro="" textlink="">
      <cdr:nvSpPr>
        <cdr:cNvPr id="574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194" y="6120059"/>
          <a:ext cx="2648691" cy="210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0.12208</cdr:x>
      <cdr:y>0.85546</cdr:y>
    </cdr:from>
    <cdr:to>
      <cdr:x>0.12208</cdr:x>
      <cdr:y>0.87914</cdr:y>
    </cdr:to>
    <cdr:sp macro="" textlink="">
      <cdr:nvSpPr>
        <cdr:cNvPr id="57408" name="Freeform 10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02042" y="6130660"/>
          <a:ext cx="0" cy="16962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0.84855</cdr:y>
    </cdr:from>
    <cdr:to>
      <cdr:x>0.13785</cdr:x>
      <cdr:y>0.88185</cdr:y>
    </cdr:to>
    <cdr:sp macro="" textlink="">
      <cdr:nvSpPr>
        <cdr:cNvPr id="574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6081187"/>
          <a:ext cx="428820" cy="238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0.38273</cdr:x>
      <cdr:y>0.84855</cdr:y>
    </cdr:from>
    <cdr:to>
      <cdr:x>0.80056</cdr:x>
      <cdr:y>0.88185</cdr:y>
    </cdr:to>
    <cdr:sp macro="" textlink="">
      <cdr:nvSpPr>
        <cdr:cNvPr id="574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7650" y="6081187"/>
          <a:ext cx="2734132" cy="238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0.38347</cdr:x>
      <cdr:y>0.82635</cdr:y>
    </cdr:from>
    <cdr:to>
      <cdr:x>0.70818</cdr:x>
      <cdr:y>0.85965</cdr:y>
    </cdr:to>
    <cdr:sp macro="" textlink="">
      <cdr:nvSpPr>
        <cdr:cNvPr id="574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2486" y="5922167"/>
          <a:ext cx="2124756" cy="238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0.03068</cdr:x>
      <cdr:y>0.28317</cdr:y>
    </cdr:from>
    <cdr:to>
      <cdr:x>0.96439</cdr:x>
      <cdr:y>0.28317</cdr:y>
    </cdr:to>
    <cdr:sp macro="" textlink="">
      <cdr:nvSpPr>
        <cdr:cNvPr id="57412" name="Line 109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3950" y="2031481"/>
          <a:ext cx="610988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0.03093</cdr:x>
      <cdr:y>0.24272</cdr:y>
    </cdr:from>
    <cdr:to>
      <cdr:x>0.96439</cdr:x>
      <cdr:y>0.2516</cdr:y>
    </cdr:to>
    <cdr:sp macro="" textlink="">
      <cdr:nvSpPr>
        <cdr:cNvPr id="57413" name="Freeform 10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562" y="1741711"/>
          <a:ext cx="6108271" cy="63608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0.32804</cdr:x>
      <cdr:y>0.11445</cdr:y>
    </cdr:from>
    <cdr:to>
      <cdr:x>0.33617</cdr:x>
      <cdr:y>0.28268</cdr:y>
    </cdr:to>
    <cdr:sp macro="" textlink="">
      <cdr:nvSpPr>
        <cdr:cNvPr id="57414" name="Freeform 109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9762" y="822930"/>
          <a:ext cx="53200" cy="120501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0.88063</cdr:x>
      <cdr:y>0.23063</cdr:y>
    </cdr:from>
    <cdr:to>
      <cdr:x>0.88555</cdr:x>
      <cdr:y>0.24124</cdr:y>
    </cdr:to>
    <cdr:sp macro="" textlink="">
      <cdr:nvSpPr>
        <cdr:cNvPr id="57415" name="Freeform 109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765717" y="1655134"/>
          <a:ext cx="32242" cy="7597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0.86732</cdr:x>
      <cdr:y>0.23063</cdr:y>
    </cdr:from>
    <cdr:to>
      <cdr:x>0.86732</cdr:x>
      <cdr:y>0.24272</cdr:y>
    </cdr:to>
    <cdr:sp macro="" textlink="">
      <cdr:nvSpPr>
        <cdr:cNvPr id="57416" name="Line 109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78663" y="1655134"/>
          <a:ext cx="0" cy="865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0.85476</cdr:x>
      <cdr:y>0.23211</cdr:y>
    </cdr:from>
    <cdr:to>
      <cdr:x>0.85476</cdr:x>
      <cdr:y>0.24272</cdr:y>
    </cdr:to>
    <cdr:sp macro="" textlink="">
      <cdr:nvSpPr>
        <cdr:cNvPr id="57417" name="Line 109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6446" y="1665735"/>
          <a:ext cx="0" cy="759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0.23112</cdr:y>
    </cdr:from>
    <cdr:to>
      <cdr:x>0.84663</cdr:x>
      <cdr:y>0.24272</cdr:y>
    </cdr:to>
    <cdr:sp macro="" textlink="">
      <cdr:nvSpPr>
        <cdr:cNvPr id="57418" name="Freeform 109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04555" y="1658668"/>
          <a:ext cx="38691" cy="830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0.23211</cdr:y>
    </cdr:from>
    <cdr:to>
      <cdr:x>0.82495</cdr:x>
      <cdr:y>0.24296</cdr:y>
    </cdr:to>
    <cdr:sp macro="" textlink="">
      <cdr:nvSpPr>
        <cdr:cNvPr id="57419" name="Freeform 109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665735"/>
          <a:ext cx="38691" cy="777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0.78504</cdr:x>
      <cdr:y>0.23211</cdr:y>
    </cdr:from>
    <cdr:to>
      <cdr:x>0.79021</cdr:x>
      <cdr:y>0.24272</cdr:y>
    </cdr:to>
    <cdr:sp macro="" textlink="">
      <cdr:nvSpPr>
        <cdr:cNvPr id="57420" name="Freeform 1100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140219" y="1665735"/>
          <a:ext cx="33855" cy="7597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0.23211</cdr:y>
    </cdr:from>
    <cdr:to>
      <cdr:x>0.77026</cdr:x>
      <cdr:y>0.24272</cdr:y>
    </cdr:to>
    <cdr:sp macro="" textlink="">
      <cdr:nvSpPr>
        <cdr:cNvPr id="57421" name="Freeform 110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665735"/>
          <a:ext cx="27406" cy="7597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0.73872</cdr:x>
      <cdr:y>0.23211</cdr:y>
    </cdr:from>
    <cdr:to>
      <cdr:x>0.74365</cdr:x>
      <cdr:y>0.24296</cdr:y>
    </cdr:to>
    <cdr:sp macro="" textlink="">
      <cdr:nvSpPr>
        <cdr:cNvPr id="57422" name="Freeform 110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665735"/>
          <a:ext cx="32243" cy="777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0.7062</cdr:x>
      <cdr:y>0.23112</cdr:y>
    </cdr:from>
    <cdr:to>
      <cdr:x>0.71286</cdr:x>
      <cdr:y>0.24272</cdr:y>
    </cdr:to>
    <cdr:sp macro="" textlink="">
      <cdr:nvSpPr>
        <cdr:cNvPr id="57423" name="Freeform 110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624345" y="1658668"/>
          <a:ext cx="43527" cy="830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0.69389</cdr:x>
      <cdr:y>0.22989</cdr:y>
    </cdr:from>
    <cdr:to>
      <cdr:x>0.69955</cdr:x>
      <cdr:y>0.24272</cdr:y>
    </cdr:to>
    <cdr:sp macro="" textlink="" fLocksText="0">
      <cdr:nvSpPr>
        <cdr:cNvPr id="57424" name="Freeform 110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43740" y="1649833"/>
          <a:ext cx="37079" cy="918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0.23063</cdr:y>
    </cdr:from>
    <cdr:to>
      <cdr:x>0.67073</cdr:x>
      <cdr:y>0.24124</cdr:y>
    </cdr:to>
    <cdr:sp macro="" textlink="">
      <cdr:nvSpPr>
        <cdr:cNvPr id="57425" name="Freeform 110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655134"/>
          <a:ext cx="33854" cy="7597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0.64831</cdr:x>
      <cdr:y>0.22989</cdr:y>
    </cdr:from>
    <cdr:to>
      <cdr:x>0.65324</cdr:x>
      <cdr:y>0.24124</cdr:y>
    </cdr:to>
    <cdr:sp macro="" textlink="">
      <cdr:nvSpPr>
        <cdr:cNvPr id="57426" name="Freeform 110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45500" y="1649833"/>
          <a:ext cx="32243" cy="8127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0.63328</cdr:x>
      <cdr:y>0.22989</cdr:y>
    </cdr:from>
    <cdr:to>
      <cdr:x>0.63821</cdr:x>
      <cdr:y>0.24124</cdr:y>
    </cdr:to>
    <cdr:sp macro="" textlink="">
      <cdr:nvSpPr>
        <cdr:cNvPr id="57427" name="Freeform 110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47162" y="1649833"/>
          <a:ext cx="32242" cy="8127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0.22989</cdr:y>
    </cdr:from>
    <cdr:to>
      <cdr:x>0.61678</cdr:x>
      <cdr:y>0.24124</cdr:y>
    </cdr:to>
    <cdr:sp macro="" textlink="">
      <cdr:nvSpPr>
        <cdr:cNvPr id="57428" name="Freeform 110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649833"/>
          <a:ext cx="33854" cy="8127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0.52784</cdr:x>
      <cdr:y>0.22866</cdr:y>
    </cdr:from>
    <cdr:to>
      <cdr:x>0.53277</cdr:x>
      <cdr:y>0.24272</cdr:y>
    </cdr:to>
    <cdr:sp macro="" textlink="">
      <cdr:nvSpPr>
        <cdr:cNvPr id="57429" name="Freeform 110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640999"/>
          <a:ext cx="32242" cy="1007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0.2294</cdr:y>
    </cdr:from>
    <cdr:to>
      <cdr:x>0.55445</cdr:x>
      <cdr:y>0.24296</cdr:y>
    </cdr:to>
    <cdr:sp macro="" textlink="">
      <cdr:nvSpPr>
        <cdr:cNvPr id="57430" name="Freeform 11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646299"/>
          <a:ext cx="0" cy="9717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0.50468</cdr:x>
      <cdr:y>0.22866</cdr:y>
    </cdr:from>
    <cdr:to>
      <cdr:x>0.51133</cdr:x>
      <cdr:y>0.24272</cdr:y>
    </cdr:to>
    <cdr:sp macro="" textlink="">
      <cdr:nvSpPr>
        <cdr:cNvPr id="57431" name="Freeform 11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640999"/>
          <a:ext cx="43526" cy="1007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0.46723</cdr:x>
      <cdr:y>0.22866</cdr:y>
    </cdr:from>
    <cdr:to>
      <cdr:x>0.47241</cdr:x>
      <cdr:y>0.24272</cdr:y>
    </cdr:to>
    <cdr:sp macro="" textlink="">
      <cdr:nvSpPr>
        <cdr:cNvPr id="57432" name="Freeform 111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60602" y="1640999"/>
          <a:ext cx="33855" cy="1007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0.4458</cdr:x>
      <cdr:y>0.22866</cdr:y>
    </cdr:from>
    <cdr:to>
      <cdr:x>0.45147</cdr:x>
      <cdr:y>0.24124</cdr:y>
    </cdr:to>
    <cdr:sp macro="" textlink="">
      <cdr:nvSpPr>
        <cdr:cNvPr id="57433" name="Freeform 11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20349" y="1640999"/>
          <a:ext cx="37079" cy="901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0.41919</cdr:x>
      <cdr:y>0.2294</cdr:y>
    </cdr:from>
    <cdr:to>
      <cdr:x>0.42412</cdr:x>
      <cdr:y>0.24124</cdr:y>
    </cdr:to>
    <cdr:sp macro="" textlink="">
      <cdr:nvSpPr>
        <cdr:cNvPr id="57434" name="Freeform 1114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46242" y="1646299"/>
          <a:ext cx="32242" cy="848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0.22866</cdr:y>
    </cdr:from>
    <cdr:to>
      <cdr:x>0.4017</cdr:x>
      <cdr:y>0.24124</cdr:y>
    </cdr:to>
    <cdr:sp macro="" textlink="">
      <cdr:nvSpPr>
        <cdr:cNvPr id="57435" name="Freeform 11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640999"/>
          <a:ext cx="32242" cy="901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0.38101</cdr:x>
      <cdr:y>0.22866</cdr:y>
    </cdr:from>
    <cdr:to>
      <cdr:x>0.38692</cdr:x>
      <cdr:y>0.24272</cdr:y>
    </cdr:to>
    <cdr:sp macro="" textlink="">
      <cdr:nvSpPr>
        <cdr:cNvPr id="57436" name="Freeform 111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6365" y="1640999"/>
          <a:ext cx="38691" cy="1007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0.22718</cdr:y>
    </cdr:from>
    <cdr:to>
      <cdr:x>0.35194</cdr:x>
      <cdr:y>0.24272</cdr:y>
    </cdr:to>
    <cdr:sp macro="" textlink="">
      <cdr:nvSpPr>
        <cdr:cNvPr id="57437" name="Freeform 111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630397"/>
          <a:ext cx="32242" cy="11131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0.87545</cdr:x>
      <cdr:y>0.20029</cdr:y>
    </cdr:from>
    <cdr:to>
      <cdr:x>0.90452</cdr:x>
      <cdr:y>0.22298</cdr:y>
    </cdr:to>
    <cdr:sp macro="" textlink="">
      <cdr:nvSpPr>
        <cdr:cNvPr id="574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437807"/>
          <a:ext cx="190229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0.85821</cdr:x>
      <cdr:y>0.19881</cdr:y>
    </cdr:from>
    <cdr:to>
      <cdr:x>0.8858</cdr:x>
      <cdr:y>0.22274</cdr:y>
    </cdr:to>
    <cdr:sp macro="" textlink="">
      <cdr:nvSpPr>
        <cdr:cNvPr id="574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015" y="1427205"/>
          <a:ext cx="180556" cy="171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0.84737</cdr:x>
      <cdr:y>0.20177</cdr:y>
    </cdr:from>
    <cdr:to>
      <cdr:x>0.87496</cdr:x>
      <cdr:y>0.22027</cdr:y>
    </cdr:to>
    <cdr:sp macro="" textlink="">
      <cdr:nvSpPr>
        <cdr:cNvPr id="574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448408"/>
          <a:ext cx="180556" cy="132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0.83234</cdr:x>
      <cdr:y>0.1993</cdr:y>
    </cdr:from>
    <cdr:to>
      <cdr:x>0.85575</cdr:x>
      <cdr:y>0.222</cdr:y>
    </cdr:to>
    <cdr:sp macro="" textlink="">
      <cdr:nvSpPr>
        <cdr:cNvPr id="574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744" y="1430739"/>
          <a:ext cx="153150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0.7811</cdr:x>
      <cdr:y>0.20177</cdr:y>
    </cdr:from>
    <cdr:to>
      <cdr:x>0.80869</cdr:x>
      <cdr:y>0.22446</cdr:y>
    </cdr:to>
    <cdr:sp macro="" textlink="">
      <cdr:nvSpPr>
        <cdr:cNvPr id="574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4426" y="1448408"/>
          <a:ext cx="180556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0.81263</cdr:x>
      <cdr:y>0.20177</cdr:y>
    </cdr:from>
    <cdr:to>
      <cdr:x>0.83727</cdr:x>
      <cdr:y>0.22446</cdr:y>
    </cdr:to>
    <cdr:sp macro="" textlink="">
      <cdr:nvSpPr>
        <cdr:cNvPr id="574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448408"/>
          <a:ext cx="161211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0.75104</cdr:x>
      <cdr:y>0.20054</cdr:y>
    </cdr:from>
    <cdr:to>
      <cdr:x>0.79317</cdr:x>
      <cdr:y>0.22323</cdr:y>
    </cdr:to>
    <cdr:sp macro="" textlink="">
      <cdr:nvSpPr>
        <cdr:cNvPr id="574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439574"/>
          <a:ext cx="275670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0.72296</cdr:x>
      <cdr:y>0.20054</cdr:y>
    </cdr:from>
    <cdr:to>
      <cdr:x>0.7609</cdr:x>
      <cdr:y>0.22323</cdr:y>
    </cdr:to>
    <cdr:sp macro="" textlink="">
      <cdr:nvSpPr>
        <cdr:cNvPr id="574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439574"/>
          <a:ext cx="248264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0.69955</cdr:x>
      <cdr:y>0.20054</cdr:y>
    </cdr:from>
    <cdr:to>
      <cdr:x>0.7402</cdr:x>
      <cdr:y>0.22323</cdr:y>
    </cdr:to>
    <cdr:sp macro="" textlink="">
      <cdr:nvSpPr>
        <cdr:cNvPr id="574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439574"/>
          <a:ext cx="265997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0.68132</cdr:x>
      <cdr:y>0.20054</cdr:y>
    </cdr:from>
    <cdr:to>
      <cdr:x>0.71778</cdr:x>
      <cdr:y>0.22323</cdr:y>
    </cdr:to>
    <cdr:sp macro="" textlink="">
      <cdr:nvSpPr>
        <cdr:cNvPr id="574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439574"/>
          <a:ext cx="238591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0.66161</cdr:x>
      <cdr:y>0.20054</cdr:y>
    </cdr:from>
    <cdr:to>
      <cdr:x>0.6966</cdr:x>
      <cdr:y>0.22323</cdr:y>
    </cdr:to>
    <cdr:sp macro="" textlink="">
      <cdr:nvSpPr>
        <cdr:cNvPr id="574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2554" y="1439574"/>
          <a:ext cx="228919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0.63747</cdr:x>
      <cdr:y>0.20054</cdr:y>
    </cdr:from>
    <cdr:to>
      <cdr:x>0.67812</cdr:x>
      <cdr:y>0.22323</cdr:y>
    </cdr:to>
    <cdr:sp macro="" textlink="">
      <cdr:nvSpPr>
        <cdr:cNvPr id="574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568" y="1439574"/>
          <a:ext cx="265997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0.59756</cdr:x>
      <cdr:y>0.19782</cdr:y>
    </cdr:from>
    <cdr:to>
      <cdr:x>0.63698</cdr:x>
      <cdr:y>0.22175</cdr:y>
    </cdr:to>
    <cdr:sp macro="" textlink="">
      <cdr:nvSpPr>
        <cdr:cNvPr id="574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420138"/>
          <a:ext cx="257937" cy="171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0.62835</cdr:x>
      <cdr:y>0.2437</cdr:y>
    </cdr:from>
    <cdr:to>
      <cdr:x>0.66334</cdr:x>
      <cdr:y>0.2664</cdr:y>
    </cdr:to>
    <cdr:sp macro="" textlink="">
      <cdr:nvSpPr>
        <cdr:cNvPr id="574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4920" y="1748779"/>
          <a:ext cx="228919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0.57194</cdr:x>
      <cdr:y>0.20054</cdr:y>
    </cdr:from>
    <cdr:to>
      <cdr:x>0.60396</cdr:x>
      <cdr:y>0.22323</cdr:y>
    </cdr:to>
    <cdr:sp macro="" textlink="">
      <cdr:nvSpPr>
        <cdr:cNvPr id="574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439574"/>
          <a:ext cx="209573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0.56036</cdr:x>
      <cdr:y>0.20078</cdr:y>
    </cdr:from>
    <cdr:to>
      <cdr:x>0.58943</cdr:x>
      <cdr:y>0.22348</cdr:y>
    </cdr:to>
    <cdr:sp macro="" textlink="">
      <cdr:nvSpPr>
        <cdr:cNvPr id="574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441340"/>
          <a:ext cx="190228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0.57194</cdr:x>
      <cdr:y>0.23063</cdr:y>
    </cdr:from>
    <cdr:to>
      <cdr:x>0.5776</cdr:x>
      <cdr:y>0.24124</cdr:y>
    </cdr:to>
    <cdr:sp macro="" textlink="">
      <cdr:nvSpPr>
        <cdr:cNvPr id="57454" name="Freeform 11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45748" y="1655134"/>
          <a:ext cx="37078" cy="7597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0.58179</cdr:x>
      <cdr:y>0.23063</cdr:y>
    </cdr:from>
    <cdr:to>
      <cdr:x>0.58598</cdr:x>
      <cdr:y>0.24272</cdr:y>
    </cdr:to>
    <cdr:sp macro="" textlink="">
      <cdr:nvSpPr>
        <cdr:cNvPr id="57455" name="Freeform 11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10232" y="1655134"/>
          <a:ext cx="27406" cy="8657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0.54287</cdr:x>
      <cdr:y>0.20177</cdr:y>
    </cdr:from>
    <cdr:to>
      <cdr:x>0.57785</cdr:x>
      <cdr:y>0.22027</cdr:y>
    </cdr:to>
    <cdr:sp macro="" textlink="">
      <cdr:nvSpPr>
        <cdr:cNvPr id="574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519" y="1448408"/>
          <a:ext cx="228919" cy="132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0.51725</cdr:x>
      <cdr:y>0.19955</cdr:y>
    </cdr:from>
    <cdr:to>
      <cdr:x>0.55223</cdr:x>
      <cdr:y>0.22224</cdr:y>
    </cdr:to>
    <cdr:sp macro="" textlink="">
      <cdr:nvSpPr>
        <cdr:cNvPr id="57457" name="Text Box 1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7860" y="1432506"/>
          <a:ext cx="228919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0.48965</cdr:x>
      <cdr:y>0.1993</cdr:y>
    </cdr:from>
    <cdr:to>
      <cdr:x>0.52464</cdr:x>
      <cdr:y>0.222</cdr:y>
    </cdr:to>
    <cdr:sp macro="" textlink="">
      <cdr:nvSpPr>
        <cdr:cNvPr id="57458" name="Text Box 1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7304" y="1430739"/>
          <a:ext cx="228919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0.45147</cdr:x>
      <cdr:y>0.20054</cdr:y>
    </cdr:from>
    <cdr:to>
      <cdr:x>0.50099</cdr:x>
      <cdr:y>0.22323</cdr:y>
    </cdr:to>
    <cdr:sp macro="" textlink="">
      <cdr:nvSpPr>
        <cdr:cNvPr id="57459" name="Text Box 1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7428" y="1439574"/>
          <a:ext cx="324033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0.43003</cdr:x>
      <cdr:y>0.20054</cdr:y>
    </cdr:from>
    <cdr:to>
      <cdr:x>0.47364</cdr:x>
      <cdr:y>0.22323</cdr:y>
    </cdr:to>
    <cdr:sp macro="" textlink="">
      <cdr:nvSpPr>
        <cdr:cNvPr id="57460" name="Text Box 1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7174" y="1439574"/>
          <a:ext cx="285343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0.4118</cdr:x>
      <cdr:y>0.20078</cdr:y>
    </cdr:from>
    <cdr:to>
      <cdr:x>0.44383</cdr:x>
      <cdr:y>0.22348</cdr:y>
    </cdr:to>
    <cdr:sp macro="" textlink="">
      <cdr:nvSpPr>
        <cdr:cNvPr id="57461" name="Text Box 1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441340"/>
          <a:ext cx="209574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0.20054</cdr:y>
    </cdr:from>
    <cdr:to>
      <cdr:x>0.4219</cdr:x>
      <cdr:y>0.22323</cdr:y>
    </cdr:to>
    <cdr:sp macro="" textlink="">
      <cdr:nvSpPr>
        <cdr:cNvPr id="57462" name="Text Box 1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439574"/>
          <a:ext cx="228919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0.33617</cdr:x>
      <cdr:y>0.2437</cdr:y>
    </cdr:from>
    <cdr:to>
      <cdr:x>0.37115</cdr:x>
      <cdr:y>0.2664</cdr:y>
    </cdr:to>
    <cdr:sp macro="" textlink="">
      <cdr:nvSpPr>
        <cdr:cNvPr id="57463" name="Text Box 1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748779"/>
          <a:ext cx="228919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0.36623</cdr:x>
      <cdr:y>0.2442</cdr:y>
    </cdr:from>
    <cdr:to>
      <cdr:x>0.40121</cdr:x>
      <cdr:y>0.26689</cdr:y>
    </cdr:to>
    <cdr:sp macro="" textlink="">
      <cdr:nvSpPr>
        <cdr:cNvPr id="57464" name="Text Box 1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752313"/>
          <a:ext cx="228919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0.88383</cdr:x>
      <cdr:y>0.17044</cdr:y>
    </cdr:from>
    <cdr:to>
      <cdr:x>0.96538</cdr:x>
      <cdr:y>0.1998</cdr:y>
    </cdr:to>
    <cdr:sp macro="" textlink="">
      <cdr:nvSpPr>
        <cdr:cNvPr id="57465" name="Text Box 1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6674" y="1224013"/>
          <a:ext cx="533607" cy="210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0.90354</cdr:x>
      <cdr:y>0.20917</cdr:y>
    </cdr:from>
    <cdr:to>
      <cdr:x>0.93852</cdr:x>
      <cdr:y>0.23186</cdr:y>
    </cdr:to>
    <cdr:sp macro="" textlink="">
      <cdr:nvSpPr>
        <cdr:cNvPr id="57466" name="Text Box 1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15643" y="1501415"/>
          <a:ext cx="228919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0.906</cdr:x>
      <cdr:y>0.24691</cdr:y>
    </cdr:from>
    <cdr:to>
      <cdr:x>0.94542</cdr:x>
      <cdr:y>0.26961</cdr:y>
    </cdr:to>
    <cdr:sp macro="" textlink="">
      <cdr:nvSpPr>
        <cdr:cNvPr id="57467" name="Text Box 1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1764" y="1771748"/>
          <a:ext cx="257937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0.84072</cdr:x>
      <cdr:y>0.83499</cdr:y>
    </cdr:from>
    <cdr:to>
      <cdr:x>0.93089</cdr:x>
      <cdr:y>0.85349</cdr:y>
    </cdr:to>
    <cdr:sp macro="" textlink="">
      <cdr:nvSpPr>
        <cdr:cNvPr id="57468" name="Text Box 1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5984008"/>
          <a:ext cx="590031" cy="132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0.88555</cdr:x>
      <cdr:y>0.83351</cdr:y>
    </cdr:from>
    <cdr:to>
      <cdr:x>0.98459</cdr:x>
      <cdr:y>0.85201</cdr:y>
    </cdr:to>
    <cdr:sp macro="" textlink="">
      <cdr:nvSpPr>
        <cdr:cNvPr id="57469" name="Text Box 1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7959" y="5973407"/>
          <a:ext cx="648066" cy="1325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0.89984</cdr:x>
      <cdr:y>0.85546</cdr:y>
    </cdr:from>
    <cdr:to>
      <cdr:x>0.96981</cdr:x>
      <cdr:y>0.87815</cdr:y>
    </cdr:to>
    <cdr:sp macro="" textlink="">
      <cdr:nvSpPr>
        <cdr:cNvPr id="57470" name="Text Box 1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1461" y="6130660"/>
          <a:ext cx="457838" cy="162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0.67639</cdr:x>
      <cdr:y>0.85275</cdr:y>
    </cdr:from>
    <cdr:to>
      <cdr:x>0.92965</cdr:x>
      <cdr:y>0.8821</cdr:y>
    </cdr:to>
    <cdr:sp macro="" textlink="">
      <cdr:nvSpPr>
        <cdr:cNvPr id="57471" name="Text Box 1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81" y="6111224"/>
          <a:ext cx="1657245" cy="210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0.01664</cdr:x>
      <cdr:y>0.82931</cdr:y>
    </cdr:from>
    <cdr:to>
      <cdr:x>0.08932</cdr:x>
      <cdr:y>0.85201</cdr:y>
    </cdr:to>
    <cdr:sp macro="" textlink="">
      <cdr:nvSpPr>
        <cdr:cNvPr id="57472" name="Text Box 1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060" y="5943370"/>
          <a:ext cx="475571" cy="16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0.01664</cdr:x>
      <cdr:y>0.84929</cdr:y>
    </cdr:from>
    <cdr:to>
      <cdr:x>0.08932</cdr:x>
      <cdr:y>0.88259</cdr:y>
    </cdr:to>
    <cdr:sp macro="" textlink="">
      <cdr:nvSpPr>
        <cdr:cNvPr id="57473" name="Text Box 1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060" y="6086488"/>
          <a:ext cx="475571" cy="238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0.01516</cdr:x>
      <cdr:y>0.24025</cdr:y>
    </cdr:from>
    <cdr:to>
      <cdr:x>0.331</cdr:x>
      <cdr:y>0.27355</cdr:y>
    </cdr:to>
    <cdr:sp macro="" textlink="">
      <cdr:nvSpPr>
        <cdr:cNvPr id="57474" name="Text Box 1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387" y="1724042"/>
          <a:ext cx="2066721" cy="238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(cm/s )</a:t>
          </a:r>
          <a:r>
            <a:rPr kumimoji="0" lang="fa-IR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لگاريتم سرعت سقوط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0.03955</cdr:x>
      <cdr:y>0.18549</cdr:y>
    </cdr:from>
    <cdr:to>
      <cdr:x>0.05409</cdr:x>
      <cdr:y>0.22397</cdr:y>
    </cdr:to>
    <cdr:sp macro="" textlink="">
      <cdr:nvSpPr>
        <cdr:cNvPr id="57475" name="Text Box 1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986" y="1331793"/>
          <a:ext cx="95114" cy="2756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0.01516</cdr:x>
      <cdr:y>0.13985</cdr:y>
    </cdr:from>
    <cdr:to>
      <cdr:x>0.331</cdr:x>
      <cdr:y>0.18894</cdr:y>
    </cdr:to>
    <cdr:sp macro="" textlink="">
      <cdr:nvSpPr>
        <cdr:cNvPr id="57477" name="Text Box 1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387" y="1004919"/>
          <a:ext cx="2066721" cy="351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0.85328</cdr:x>
      <cdr:y>0.21632</cdr:y>
    </cdr:from>
    <cdr:to>
      <cdr:x>0.87225</cdr:x>
      <cdr:y>0.22964</cdr:y>
    </cdr:to>
    <cdr:sp macro="" textlink="">
      <cdr:nvSpPr>
        <cdr:cNvPr id="57478" name="Text Box 1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773" y="1552654"/>
          <a:ext cx="124132" cy="95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0.25505</cdr:y>
    </cdr:from>
    <cdr:to>
      <cdr:x>0.83554</cdr:x>
      <cdr:y>0.26837</cdr:y>
    </cdr:to>
    <cdr:sp macro="" textlink="">
      <cdr:nvSpPr>
        <cdr:cNvPr id="57479" name="Text Box 1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830056"/>
          <a:ext cx="124132" cy="95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0.85402</cdr:x>
      <cdr:y>0.25727</cdr:y>
    </cdr:from>
    <cdr:to>
      <cdr:x>0.87299</cdr:x>
      <cdr:y>0.27059</cdr:y>
    </cdr:to>
    <cdr:sp macro="" textlink="">
      <cdr:nvSpPr>
        <cdr:cNvPr id="57480" name="Text Box 1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609" y="1845958"/>
          <a:ext cx="124132" cy="95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0.21632</cdr:y>
    </cdr:from>
    <cdr:to>
      <cdr:x>0.83554</cdr:x>
      <cdr:y>0.22964</cdr:y>
    </cdr:to>
    <cdr:sp macro="" textlink="">
      <cdr:nvSpPr>
        <cdr:cNvPr id="57481" name="Text Box 1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552654"/>
          <a:ext cx="124132" cy="95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0.09474</cdr:x>
      <cdr:y>0.1882</cdr:y>
    </cdr:from>
    <cdr:to>
      <cdr:x>0.21693</cdr:x>
      <cdr:y>0.21879</cdr:y>
    </cdr:to>
    <cdr:sp macro="" textlink="">
      <cdr:nvSpPr>
        <cdr:cNvPr id="57476" name="Text Box 1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098" y="1351229"/>
          <a:ext cx="799604" cy="219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FF0000"/>
              </a:solidFill>
              <a:latin typeface="Arial"/>
              <a:cs typeface="Arial"/>
            </a:rPr>
            <a:t>SM</a:t>
          </a:r>
        </a:p>
      </cdr:txBody>
    </cdr:sp>
  </cdr:relSizeAnchor>
  <cdr:relSizeAnchor xmlns:cdr="http://schemas.openxmlformats.org/drawingml/2006/chartDrawing">
    <cdr:from>
      <cdr:x>0.33962</cdr:x>
      <cdr:y>0.03228</cdr:y>
    </cdr:from>
    <cdr:to>
      <cdr:x>0.65847</cdr:x>
      <cdr:y>0.07255</cdr:y>
    </cdr:to>
    <cdr:sp macro="" textlink="">
      <cdr:nvSpPr>
        <cdr:cNvPr id="139" name="Text Box 62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5157" y="241300"/>
          <a:ext cx="2117255" cy="300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36576" rIns="27432" bIns="36576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a-IR" sz="1400" b="1" i="0" strike="noStrike">
              <a:solidFill>
                <a:schemeClr val="tx1"/>
              </a:solidFill>
              <a:cs typeface="B Nazanin" panose="00000400000000000000" pitchFamily="2" charset="-78"/>
            </a:rPr>
            <a:t>خاک ماسه</a:t>
          </a:r>
          <a:r>
            <a:rPr lang="fa-IR" sz="1400" b="1" i="0" strike="noStrike" baseline="0">
              <a:solidFill>
                <a:schemeClr val="tx1"/>
              </a:solidFill>
              <a:cs typeface="B Nazanin" panose="00000400000000000000" pitchFamily="2" charset="-78"/>
            </a:rPr>
            <a:t> لاي‌دار</a:t>
          </a:r>
          <a:endParaRPr lang="fa-IR" sz="1400" b="1" i="0" strike="noStrike">
            <a:solidFill>
              <a:schemeClr val="tx1"/>
            </a:solidFill>
            <a:cs typeface="B Nazanin" panose="00000400000000000000" pitchFamily="2" charset="-7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0.03045</cdr:x>
      <cdr:y>0.11412</cdr:y>
    </cdr:from>
    <cdr:to>
      <cdr:x>0.98686</cdr:x>
      <cdr:y>0.8353</cdr:y>
    </cdr:to>
    <cdr:sp macro="" textlink="">
      <cdr:nvSpPr>
        <cdr:cNvPr id="5836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675" y="828289"/>
          <a:ext cx="6240225" cy="5234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0.07233</cdr:x>
      <cdr:y>0.8353</cdr:y>
    </cdr:from>
    <cdr:to>
      <cdr:x>0.88998</cdr:x>
      <cdr:y>0.88094</cdr:y>
    </cdr:to>
    <cdr:sp macro="" textlink="">
      <cdr:nvSpPr>
        <cdr:cNvPr id="5837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767" y="6073760"/>
          <a:ext cx="5342678" cy="331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0.86929</cdr:x>
      <cdr:y>0.27005</cdr:y>
    </cdr:from>
    <cdr:to>
      <cdr:x>0.86929</cdr:x>
      <cdr:y>0.28264</cdr:y>
    </cdr:to>
    <cdr:sp macro="" textlink="">
      <cdr:nvSpPr>
        <cdr:cNvPr id="583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83228" y="1965811"/>
          <a:ext cx="0" cy="914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0.84342</cdr:x>
      <cdr:y>0.27005</cdr:y>
    </cdr:from>
    <cdr:to>
      <cdr:x>0.84342</cdr:x>
      <cdr:y>0.28214</cdr:y>
    </cdr:to>
    <cdr:sp macro="" textlink="">
      <cdr:nvSpPr>
        <cdr:cNvPr id="58372" name="Freeform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14207" y="1965811"/>
          <a:ext cx="0" cy="878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0.82026</cdr:x>
      <cdr:y>0.27005</cdr:y>
    </cdr:from>
    <cdr:to>
      <cdr:x>0.82026</cdr:x>
      <cdr:y>0.28264</cdr:y>
    </cdr:to>
    <cdr:sp macro="" textlink="">
      <cdr:nvSpPr>
        <cdr:cNvPr id="58373" name="Freeform 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893" y="1965811"/>
          <a:ext cx="0" cy="914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0.78947</cdr:x>
      <cdr:y>0.26882</cdr:y>
    </cdr:from>
    <cdr:to>
      <cdr:x>0.79119</cdr:x>
      <cdr:y>0.28264</cdr:y>
    </cdr:to>
    <cdr:sp macro="" textlink="">
      <cdr:nvSpPr>
        <cdr:cNvPr id="58374" name="Freeform 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61677" y="1956845"/>
          <a:ext cx="11268" cy="10041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0.76705</cdr:x>
      <cdr:y>0.26759</cdr:y>
    </cdr:from>
    <cdr:to>
      <cdr:x>0.76877</cdr:x>
      <cdr:y>0.28264</cdr:y>
    </cdr:to>
    <cdr:sp macro="" textlink="">
      <cdr:nvSpPr>
        <cdr:cNvPr id="58375" name="Freeform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5192" y="1947880"/>
          <a:ext cx="11268" cy="1093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0.7163</cdr:x>
      <cdr:y>0.26759</cdr:y>
    </cdr:from>
    <cdr:to>
      <cdr:x>0.7163</cdr:x>
      <cdr:y>0.28264</cdr:y>
    </cdr:to>
    <cdr:sp macro="" textlink="">
      <cdr:nvSpPr>
        <cdr:cNvPr id="58376" name="Freeform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83589" y="1947880"/>
          <a:ext cx="0" cy="1093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0.66654</cdr:x>
      <cdr:y>0.27005</cdr:y>
    </cdr:from>
    <cdr:to>
      <cdr:x>0.67146</cdr:x>
      <cdr:y>0.28214</cdr:y>
    </cdr:to>
    <cdr:sp macro="" textlink="">
      <cdr:nvSpPr>
        <cdr:cNvPr id="58377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424" y="1965811"/>
          <a:ext cx="32195" cy="878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0.61258</cdr:x>
      <cdr:y>0.26882</cdr:y>
    </cdr:from>
    <cdr:to>
      <cdr:x>0.61751</cdr:x>
      <cdr:y>0.28214</cdr:y>
    </cdr:to>
    <cdr:sp macro="" textlink="">
      <cdr:nvSpPr>
        <cdr:cNvPr id="58378" name="Freeform 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894" y="1956845"/>
          <a:ext cx="32195" cy="9682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0.55518</cdr:x>
      <cdr:y>0.27079</cdr:y>
    </cdr:from>
    <cdr:to>
      <cdr:x>0.55518</cdr:x>
      <cdr:y>0.28264</cdr:y>
    </cdr:to>
    <cdr:sp macro="" textlink="">
      <cdr:nvSpPr>
        <cdr:cNvPr id="58379" name="Freeform 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0828" y="1971190"/>
          <a:ext cx="0" cy="8606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0.47216</cdr:x>
      <cdr:y>0.2703</cdr:y>
    </cdr:from>
    <cdr:to>
      <cdr:x>0.47216</cdr:x>
      <cdr:y>0.28264</cdr:y>
    </cdr:to>
    <cdr:sp macro="" textlink="">
      <cdr:nvSpPr>
        <cdr:cNvPr id="58380" name="Freeform 1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88351" y="1967604"/>
          <a:ext cx="0" cy="8965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0.39727</cdr:x>
      <cdr:y>0.27005</cdr:y>
    </cdr:from>
    <cdr:to>
      <cdr:x>0.39727</cdr:x>
      <cdr:y>0.28264</cdr:y>
    </cdr:to>
    <cdr:sp macro="" textlink="">
      <cdr:nvSpPr>
        <cdr:cNvPr id="58381" name="Freeform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8995" y="1965811"/>
          <a:ext cx="0" cy="914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0.8619</cdr:x>
      <cdr:y>0.24316</cdr:y>
    </cdr:from>
    <cdr:to>
      <cdr:x>0.88678</cdr:x>
      <cdr:y>0.26537</cdr:y>
    </cdr:to>
    <cdr:sp macro="" textlink="">
      <cdr:nvSpPr>
        <cdr:cNvPr id="5838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4936" y="1770365"/>
          <a:ext cx="162582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0.83603</cdr:x>
      <cdr:y>0.24316</cdr:y>
    </cdr:from>
    <cdr:to>
      <cdr:x>0.8651</cdr:x>
      <cdr:y>0.26537</cdr:y>
    </cdr:to>
    <cdr:sp macro="" textlink="">
      <cdr:nvSpPr>
        <cdr:cNvPr id="5838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915" y="1770365"/>
          <a:ext cx="189947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0.81361</cdr:x>
      <cdr:y>0.24316</cdr:y>
    </cdr:from>
    <cdr:to>
      <cdr:x>0.83849</cdr:x>
      <cdr:y>0.26537</cdr:y>
    </cdr:to>
    <cdr:sp macro="" textlink="">
      <cdr:nvSpPr>
        <cdr:cNvPr id="5838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9430" y="1770365"/>
          <a:ext cx="162582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0.77961</cdr:x>
      <cdr:y>0.24316</cdr:y>
    </cdr:from>
    <cdr:to>
      <cdr:x>0.81164</cdr:x>
      <cdr:y>0.26537</cdr:y>
    </cdr:to>
    <cdr:sp macro="" textlink="">
      <cdr:nvSpPr>
        <cdr:cNvPr id="5838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7288" y="1770365"/>
          <a:ext cx="209264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0.75202</cdr:x>
      <cdr:y>0.24316</cdr:y>
    </cdr:from>
    <cdr:to>
      <cdr:x>0.78996</cdr:x>
      <cdr:y>0.26537</cdr:y>
    </cdr:to>
    <cdr:sp macro="" textlink="">
      <cdr:nvSpPr>
        <cdr:cNvPr id="5838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6999" y="1770365"/>
          <a:ext cx="247897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0.70053</cdr:x>
      <cdr:y>0.24316</cdr:y>
    </cdr:from>
    <cdr:to>
      <cdr:x>0.74562</cdr:x>
      <cdr:y>0.26537</cdr:y>
    </cdr:to>
    <cdr:sp macro="" textlink="">
      <cdr:nvSpPr>
        <cdr:cNvPr id="583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566" y="1770365"/>
          <a:ext cx="294580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0.85771</cdr:x>
      <cdr:y>0.27005</cdr:y>
    </cdr:from>
    <cdr:to>
      <cdr:x>0.85771</cdr:x>
      <cdr:y>0.28214</cdr:y>
    </cdr:to>
    <cdr:sp macro="" textlink="">
      <cdr:nvSpPr>
        <cdr:cNvPr id="58388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07571" y="1965811"/>
          <a:ext cx="0" cy="878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0.84859</cdr:x>
      <cdr:y>0.24316</cdr:y>
    </cdr:from>
    <cdr:to>
      <cdr:x>0.87914</cdr:x>
      <cdr:y>0.26537</cdr:y>
    </cdr:to>
    <cdr:sp macro="" textlink="">
      <cdr:nvSpPr>
        <cdr:cNvPr id="58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11" y="1770365"/>
          <a:ext cx="199606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0.7397</cdr:x>
      <cdr:y>0.26759</cdr:y>
    </cdr:from>
    <cdr:to>
      <cdr:x>0.7397</cdr:x>
      <cdr:y>0.28264</cdr:y>
    </cdr:to>
    <cdr:sp macro="" textlink="">
      <cdr:nvSpPr>
        <cdr:cNvPr id="58390" name="Freeform 2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6512" y="1947880"/>
          <a:ext cx="0" cy="1093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0.72394</cdr:x>
      <cdr:y>0.24316</cdr:y>
    </cdr:from>
    <cdr:to>
      <cdr:x>0.76188</cdr:x>
      <cdr:y>0.26537</cdr:y>
    </cdr:to>
    <cdr:sp macro="" textlink="">
      <cdr:nvSpPr>
        <cdr:cNvPr id="5839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490" y="1770365"/>
          <a:ext cx="247898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0.69487</cdr:x>
      <cdr:y>0.27005</cdr:y>
    </cdr:from>
    <cdr:to>
      <cdr:x>0.69487</cdr:x>
      <cdr:y>0.28264</cdr:y>
    </cdr:to>
    <cdr:sp macro="" textlink="">
      <cdr:nvSpPr>
        <cdr:cNvPr id="583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43542" y="1965811"/>
          <a:ext cx="0" cy="914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0.6823</cdr:x>
      <cdr:y>0.24316</cdr:y>
    </cdr:from>
    <cdr:to>
      <cdr:x>0.71729</cdr:x>
      <cdr:y>0.26537</cdr:y>
    </cdr:to>
    <cdr:sp macro="" textlink="">
      <cdr:nvSpPr>
        <cdr:cNvPr id="58393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447" y="1770365"/>
          <a:ext cx="228580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0.65397</cdr:x>
      <cdr:y>0.24242</cdr:y>
    </cdr:from>
    <cdr:to>
      <cdr:x>0.70053</cdr:x>
      <cdr:y>0.26463</cdr:y>
    </cdr:to>
    <cdr:sp macro="" textlink="">
      <cdr:nvSpPr>
        <cdr:cNvPr id="58394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6328" y="1764986"/>
          <a:ext cx="304238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0.64658</cdr:x>
      <cdr:y>0.24316</cdr:y>
    </cdr:from>
    <cdr:to>
      <cdr:x>0.68452</cdr:x>
      <cdr:y>0.26537</cdr:y>
    </cdr:to>
    <cdr:sp macro="" textlink="">
      <cdr:nvSpPr>
        <cdr:cNvPr id="5839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036" y="1770365"/>
          <a:ext cx="247898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0.65988</cdr:x>
      <cdr:y>0.27005</cdr:y>
    </cdr:from>
    <cdr:to>
      <cdr:x>0.65988</cdr:x>
      <cdr:y>0.28264</cdr:y>
    </cdr:to>
    <cdr:sp macro="" textlink="">
      <cdr:nvSpPr>
        <cdr:cNvPr id="58396" name="Freeform 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14962" y="1965811"/>
          <a:ext cx="0" cy="914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0.64067</cdr:x>
      <cdr:y>0.27005</cdr:y>
    </cdr:from>
    <cdr:to>
      <cdr:x>0.64067</cdr:x>
      <cdr:y>0.28264</cdr:y>
    </cdr:to>
    <cdr:sp macro="" textlink="">
      <cdr:nvSpPr>
        <cdr:cNvPr id="58397" name="Freeform 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89403" y="1965811"/>
          <a:ext cx="0" cy="914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0.6217</cdr:x>
      <cdr:y>0.19998</cdr:y>
    </cdr:from>
    <cdr:to>
      <cdr:x>0.65668</cdr:x>
      <cdr:y>0.22219</cdr:y>
    </cdr:to>
    <cdr:sp macro="" textlink="">
      <cdr:nvSpPr>
        <cdr:cNvPr id="5839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5454" y="1456576"/>
          <a:ext cx="22858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0.62244</cdr:x>
      <cdr:y>0.26882</cdr:y>
    </cdr:from>
    <cdr:to>
      <cdr:x>0.62244</cdr:x>
      <cdr:y>0.28264</cdr:y>
    </cdr:to>
    <cdr:sp macro="" textlink="">
      <cdr:nvSpPr>
        <cdr:cNvPr id="583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70283" y="1956845"/>
          <a:ext cx="0" cy="1004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0.61258</cdr:x>
      <cdr:y>0.24267</cdr:y>
    </cdr:from>
    <cdr:to>
      <cdr:x>0.64461</cdr:x>
      <cdr:y>0.26487</cdr:y>
    </cdr:to>
    <cdr:sp macro="" textlink="">
      <cdr:nvSpPr>
        <cdr:cNvPr id="5840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5894" y="1766779"/>
          <a:ext cx="209265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0.5983</cdr:x>
      <cdr:y>0.24316</cdr:y>
    </cdr:from>
    <cdr:to>
      <cdr:x>0.63771</cdr:x>
      <cdr:y>0.26537</cdr:y>
    </cdr:to>
    <cdr:sp macro="" textlink="">
      <cdr:nvSpPr>
        <cdr:cNvPr id="5840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2530" y="1770365"/>
          <a:ext cx="257556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0.58672</cdr:x>
      <cdr:y>0.27005</cdr:y>
    </cdr:from>
    <cdr:to>
      <cdr:x>0.59164</cdr:x>
      <cdr:y>0.28214</cdr:y>
    </cdr:to>
    <cdr:sp macro="" textlink="">
      <cdr:nvSpPr>
        <cdr:cNvPr id="58402" name="Freeform 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36873" y="1965811"/>
          <a:ext cx="32195" cy="878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0.57686</cdr:x>
      <cdr:y>0.26882</cdr:y>
    </cdr:from>
    <cdr:to>
      <cdr:x>0.57834</cdr:x>
      <cdr:y>0.28264</cdr:y>
    </cdr:to>
    <cdr:sp macro="" textlink="">
      <cdr:nvSpPr>
        <cdr:cNvPr id="58403" name="Freeform 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72484" y="1956845"/>
          <a:ext cx="9659" cy="10041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0.57267</cdr:x>
      <cdr:y>0.24316</cdr:y>
    </cdr:from>
    <cdr:to>
      <cdr:x>0.61357</cdr:x>
      <cdr:y>0.26537</cdr:y>
    </cdr:to>
    <cdr:sp macro="" textlink="">
      <cdr:nvSpPr>
        <cdr:cNvPr id="584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119" y="1770365"/>
          <a:ext cx="267214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0.5611</cdr:x>
      <cdr:y>0.24316</cdr:y>
    </cdr:from>
    <cdr:to>
      <cdr:x>0.60199</cdr:x>
      <cdr:y>0.26537</cdr:y>
    </cdr:to>
    <cdr:sp macro="" textlink="">
      <cdr:nvSpPr>
        <cdr:cNvPr id="5840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462" y="1770365"/>
          <a:ext cx="267214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0.53942</cdr:x>
      <cdr:y>0.24316</cdr:y>
    </cdr:from>
    <cdr:to>
      <cdr:x>0.58893</cdr:x>
      <cdr:y>0.26537</cdr:y>
    </cdr:to>
    <cdr:sp macro="" textlink="">
      <cdr:nvSpPr>
        <cdr:cNvPr id="5840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7806" y="1770365"/>
          <a:ext cx="323555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0.52858</cdr:x>
      <cdr:y>0.27005</cdr:y>
    </cdr:from>
    <cdr:to>
      <cdr:x>0.52858</cdr:x>
      <cdr:y>0.28264</cdr:y>
    </cdr:to>
    <cdr:sp macro="" textlink="">
      <cdr:nvSpPr>
        <cdr:cNvPr id="58407" name="Freeform 3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6978" y="1965811"/>
          <a:ext cx="0" cy="914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0.51207</cdr:x>
      <cdr:y>0.24316</cdr:y>
    </cdr:from>
    <cdr:to>
      <cdr:x>0.55297</cdr:x>
      <cdr:y>0.26537</cdr:y>
    </cdr:to>
    <cdr:sp macro="" textlink="">
      <cdr:nvSpPr>
        <cdr:cNvPr id="5840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9127" y="1770365"/>
          <a:ext cx="267214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0.50542</cdr:x>
      <cdr:y>0.26882</cdr:y>
    </cdr:from>
    <cdr:to>
      <cdr:x>0.50542</cdr:x>
      <cdr:y>0.28264</cdr:y>
    </cdr:to>
    <cdr:sp macro="" textlink="">
      <cdr:nvSpPr>
        <cdr:cNvPr id="58409" name="Freeform 4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64" y="1956845"/>
          <a:ext cx="0" cy="10041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0.49286</cdr:x>
      <cdr:y>0.24242</cdr:y>
    </cdr:from>
    <cdr:to>
      <cdr:x>0.52784</cdr:x>
      <cdr:y>0.26463</cdr:y>
    </cdr:to>
    <cdr:sp macro="" textlink="">
      <cdr:nvSpPr>
        <cdr:cNvPr id="5841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568" y="1764986"/>
          <a:ext cx="22858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0.46132</cdr:x>
      <cdr:y>0.24439</cdr:y>
    </cdr:from>
    <cdr:to>
      <cdr:x>0.49335</cdr:x>
      <cdr:y>0.26265</cdr:y>
    </cdr:to>
    <cdr:sp macro="" textlink="">
      <cdr:nvSpPr>
        <cdr:cNvPr id="58411" name="Text Box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7523" y="1779330"/>
          <a:ext cx="209264" cy="13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0.45221</cdr:x>
      <cdr:y>0.2703</cdr:y>
    </cdr:from>
    <cdr:to>
      <cdr:x>0.45221</cdr:x>
      <cdr:y>0.28264</cdr:y>
    </cdr:to>
    <cdr:sp macro="" textlink="">
      <cdr:nvSpPr>
        <cdr:cNvPr id="58412" name="Freeform 4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57963" y="1967604"/>
          <a:ext cx="0" cy="8965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0.44137</cdr:x>
      <cdr:y>0.2439</cdr:y>
    </cdr:from>
    <cdr:to>
      <cdr:x>0.46773</cdr:x>
      <cdr:y>0.26611</cdr:y>
    </cdr:to>
    <cdr:sp macro="" textlink="">
      <cdr:nvSpPr>
        <cdr:cNvPr id="58413" name="Text Box 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135" y="1775744"/>
          <a:ext cx="17224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0.42462</cdr:x>
      <cdr:y>0.26882</cdr:y>
    </cdr:from>
    <cdr:to>
      <cdr:x>0.42462</cdr:x>
      <cdr:y>0.28214</cdr:y>
    </cdr:to>
    <cdr:sp macro="" textlink="">
      <cdr:nvSpPr>
        <cdr:cNvPr id="58414" name="Freeform 4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77674" y="1956845"/>
          <a:ext cx="0" cy="9682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0.4123</cdr:x>
      <cdr:y>0.24316</cdr:y>
    </cdr:from>
    <cdr:to>
      <cdr:x>0.44432</cdr:x>
      <cdr:y>0.26537</cdr:y>
    </cdr:to>
    <cdr:sp macro="" textlink="">
      <cdr:nvSpPr>
        <cdr:cNvPr id="58415" name="Text Box 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188" y="1770365"/>
          <a:ext cx="209264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0.38742</cdr:x>
      <cdr:y>0.24316</cdr:y>
    </cdr:from>
    <cdr:to>
      <cdr:x>0.4224</cdr:x>
      <cdr:y>0.26537</cdr:y>
    </cdr:to>
    <cdr:sp macro="" textlink="">
      <cdr:nvSpPr>
        <cdr:cNvPr id="58416" name="Text Box 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4606" y="1770365"/>
          <a:ext cx="22858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0.3783</cdr:x>
      <cdr:y>0.26882</cdr:y>
    </cdr:from>
    <cdr:to>
      <cdr:x>0.3815</cdr:x>
      <cdr:y>0.28264</cdr:y>
    </cdr:to>
    <cdr:sp macro="" textlink="">
      <cdr:nvSpPr>
        <cdr:cNvPr id="58417" name="Freeform 4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75046" y="1956845"/>
          <a:ext cx="20926" cy="10041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0.34751</cdr:x>
      <cdr:y>0.27005</cdr:y>
    </cdr:from>
    <cdr:to>
      <cdr:x>0.34751</cdr:x>
      <cdr:y>0.28264</cdr:y>
    </cdr:to>
    <cdr:sp macro="" textlink="">
      <cdr:nvSpPr>
        <cdr:cNvPr id="58418" name="Freeform 5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30" y="1965811"/>
          <a:ext cx="0" cy="914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0.36648</cdr:x>
      <cdr:y>0.19998</cdr:y>
    </cdr:from>
    <cdr:to>
      <cdr:x>0.40737</cdr:x>
      <cdr:y>0.22219</cdr:y>
    </cdr:to>
    <cdr:sp macro="" textlink="">
      <cdr:nvSpPr>
        <cdr:cNvPr id="58419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7779" y="1456576"/>
          <a:ext cx="267214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0.33667</cdr:x>
      <cdr:y>0.19998</cdr:y>
    </cdr:from>
    <cdr:to>
      <cdr:x>0.37165</cdr:x>
      <cdr:y>0.22219</cdr:y>
    </cdr:to>
    <cdr:sp macro="" textlink="">
      <cdr:nvSpPr>
        <cdr:cNvPr id="58420" name="Text Box 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3002" y="1456576"/>
          <a:ext cx="22858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0.88678</cdr:x>
      <cdr:y>0.27153</cdr:y>
    </cdr:from>
    <cdr:to>
      <cdr:x>0.88678</cdr:x>
      <cdr:y>0.28264</cdr:y>
    </cdr:to>
    <cdr:sp macro="" textlink="">
      <cdr:nvSpPr>
        <cdr:cNvPr id="58421" name="Line 5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97518" y="1976569"/>
          <a:ext cx="0" cy="8068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0.87668</cdr:x>
      <cdr:y>0.24242</cdr:y>
    </cdr:from>
    <cdr:to>
      <cdr:x>0.90575</cdr:x>
      <cdr:y>0.26611</cdr:y>
    </cdr:to>
    <cdr:sp macro="" textlink="">
      <cdr:nvSpPr>
        <cdr:cNvPr id="58422" name="Text Box 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520" y="1764986"/>
          <a:ext cx="189947" cy="1721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0.85845</cdr:x>
      <cdr:y>0.8353</cdr:y>
    </cdr:from>
    <cdr:to>
      <cdr:x>0.85845</cdr:x>
      <cdr:y>0.8802</cdr:y>
    </cdr:to>
    <cdr:sp macro="" textlink="">
      <cdr:nvSpPr>
        <cdr:cNvPr id="58423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2400" y="6073760"/>
          <a:ext cx="0" cy="3263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0.61431</cdr:x>
      <cdr:y>0.8353</cdr:y>
    </cdr:from>
    <cdr:to>
      <cdr:x>0.61431</cdr:x>
      <cdr:y>0.85578</cdr:y>
    </cdr:to>
    <cdr:sp macro="" textlink="">
      <cdr:nvSpPr>
        <cdr:cNvPr id="58424" name="Freeform 5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17162" y="6073760"/>
          <a:ext cx="0" cy="14882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0.38224</cdr:x>
      <cdr:y>0.83628</cdr:y>
    </cdr:from>
    <cdr:to>
      <cdr:x>0.38224</cdr:x>
      <cdr:y>0.8802</cdr:y>
    </cdr:to>
    <cdr:sp macro="" textlink="">
      <cdr:nvSpPr>
        <cdr:cNvPr id="58425" name="Freeform 5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00801" y="6080932"/>
          <a:ext cx="0" cy="31916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0.07233</cdr:x>
      <cdr:y>0.85676</cdr:y>
    </cdr:from>
    <cdr:to>
      <cdr:x>0.88924</cdr:x>
      <cdr:y>0.85676</cdr:y>
    </cdr:to>
    <cdr:sp macro="" textlink="">
      <cdr:nvSpPr>
        <cdr:cNvPr id="58426" name="Line 5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5767" y="6229758"/>
          <a:ext cx="533784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0.84194</cdr:x>
      <cdr:y>0.85849</cdr:y>
    </cdr:from>
    <cdr:to>
      <cdr:x>0.93531</cdr:x>
      <cdr:y>0.87675</cdr:y>
    </cdr:to>
    <cdr:sp macro="" textlink="">
      <cdr:nvSpPr>
        <cdr:cNvPr id="58427" name="Text Box 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48" y="6242310"/>
          <a:ext cx="610086" cy="13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0.60914</cdr:x>
      <cdr:y>0.8274</cdr:y>
    </cdr:from>
    <cdr:to>
      <cdr:x>0.9969</cdr:x>
      <cdr:y>0.86022</cdr:y>
    </cdr:to>
    <cdr:sp macro="" textlink="">
      <cdr:nvSpPr>
        <cdr:cNvPr id="58428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3358" y="6016381"/>
          <a:ext cx="2533707" cy="238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0.67565</cdr:x>
      <cdr:y>0.85676</cdr:y>
    </cdr:from>
    <cdr:to>
      <cdr:x>0.67738</cdr:x>
      <cdr:y>0.8802</cdr:y>
    </cdr:to>
    <cdr:sp macro="" textlink="">
      <cdr:nvSpPr>
        <cdr:cNvPr id="58429" name="Freeform 6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417984" y="6229758"/>
          <a:ext cx="11268" cy="1703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0.12381</cdr:x>
      <cdr:y>0.8353</cdr:y>
    </cdr:from>
    <cdr:to>
      <cdr:x>0.48522</cdr:x>
      <cdr:y>0.86416</cdr:y>
    </cdr:to>
    <cdr:sp macro="" textlink="">
      <cdr:nvSpPr>
        <cdr:cNvPr id="58430" name="Text Box 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200" y="6073760"/>
          <a:ext cx="2361467" cy="209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0.10485</cdr:x>
      <cdr:y>0.85528</cdr:y>
    </cdr:from>
    <cdr:to>
      <cdr:x>0.5101</cdr:x>
      <cdr:y>0.88415</cdr:y>
    </cdr:to>
    <cdr:sp macro="" textlink="">
      <cdr:nvSpPr>
        <cdr:cNvPr id="58431" name="Text Box 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251" y="6219000"/>
          <a:ext cx="2647998" cy="209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0.12234</cdr:x>
      <cdr:y>0.85676</cdr:y>
    </cdr:from>
    <cdr:to>
      <cdr:x>0.12234</cdr:x>
      <cdr:y>0.8802</cdr:y>
    </cdr:to>
    <cdr:sp macro="" textlink="">
      <cdr:nvSpPr>
        <cdr:cNvPr id="58432" name="Freeform 6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02542" y="6229758"/>
          <a:ext cx="0" cy="1703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0.07233</cdr:x>
      <cdr:y>0.84985</cdr:y>
    </cdr:from>
    <cdr:to>
      <cdr:x>0.13786</cdr:x>
      <cdr:y>0.88267</cdr:y>
    </cdr:to>
    <cdr:sp macro="" textlink="">
      <cdr:nvSpPr>
        <cdr:cNvPr id="58433" name="Text Box 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767" y="6179552"/>
          <a:ext cx="428187" cy="238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0.38323</cdr:x>
      <cdr:y>0.84985</cdr:y>
    </cdr:from>
    <cdr:to>
      <cdr:x>0.80154</cdr:x>
      <cdr:y>0.88267</cdr:y>
    </cdr:to>
    <cdr:sp macro="" textlink="">
      <cdr:nvSpPr>
        <cdr:cNvPr id="58434" name="Text Box 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7240" y="6179552"/>
          <a:ext cx="2733313" cy="238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0.38397</cdr:x>
      <cdr:y>0.8274</cdr:y>
    </cdr:from>
    <cdr:to>
      <cdr:x>0.70916</cdr:x>
      <cdr:y>0.86022</cdr:y>
    </cdr:to>
    <cdr:sp macro="" textlink="">
      <cdr:nvSpPr>
        <cdr:cNvPr id="58435" name="Text Box 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2070" y="6016381"/>
          <a:ext cx="2124837" cy="238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0.03045</cdr:x>
      <cdr:y>0.28264</cdr:y>
    </cdr:from>
    <cdr:to>
      <cdr:x>0.96463</cdr:x>
      <cdr:y>0.28264</cdr:y>
    </cdr:to>
    <cdr:sp macro="" textlink="">
      <cdr:nvSpPr>
        <cdr:cNvPr id="58436" name="Line 6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2114" y="2057258"/>
          <a:ext cx="610407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0.03069</cdr:x>
      <cdr:y>0.24242</cdr:y>
    </cdr:from>
    <cdr:to>
      <cdr:x>0.96463</cdr:x>
      <cdr:y>0.2513</cdr:y>
    </cdr:to>
    <cdr:sp macro="" textlink="">
      <cdr:nvSpPr>
        <cdr:cNvPr id="58437" name="Freeform 6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3724" y="1764986"/>
          <a:ext cx="6102467" cy="64551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0.32829</cdr:x>
      <cdr:y>0.11412</cdr:y>
    </cdr:from>
    <cdr:to>
      <cdr:x>0.33667</cdr:x>
      <cdr:y>0.28214</cdr:y>
    </cdr:to>
    <cdr:sp macro="" textlink="">
      <cdr:nvSpPr>
        <cdr:cNvPr id="58438" name="Freeform 7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8272" y="832583"/>
          <a:ext cx="54730" cy="122108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0.88185</cdr:x>
      <cdr:y>0.23008</cdr:y>
    </cdr:from>
    <cdr:to>
      <cdr:x>0.88678</cdr:x>
      <cdr:y>0.24094</cdr:y>
    </cdr:to>
    <cdr:sp macro="" textlink="">
      <cdr:nvSpPr>
        <cdr:cNvPr id="58439" name="Freeform 71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765324" y="1675332"/>
          <a:ext cx="32194" cy="7889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0.86855</cdr:x>
      <cdr:y>0.23008</cdr:y>
    </cdr:from>
    <cdr:to>
      <cdr:x>0.86855</cdr:x>
      <cdr:y>0.24242</cdr:y>
    </cdr:to>
    <cdr:sp macro="" textlink="">
      <cdr:nvSpPr>
        <cdr:cNvPr id="58440" name="Line 7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78399" y="1675332"/>
          <a:ext cx="0" cy="896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0.85598</cdr:x>
      <cdr:y>0.23156</cdr:y>
    </cdr:from>
    <cdr:to>
      <cdr:x>0.85598</cdr:x>
      <cdr:y>0.24242</cdr:y>
    </cdr:to>
    <cdr:sp macro="" textlink="">
      <cdr:nvSpPr>
        <cdr:cNvPr id="58441" name="Line 7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6303" y="1686090"/>
          <a:ext cx="0" cy="788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0.84194</cdr:x>
      <cdr:y>0.23082</cdr:y>
    </cdr:from>
    <cdr:to>
      <cdr:x>0.84761</cdr:x>
      <cdr:y>0.24242</cdr:y>
    </cdr:to>
    <cdr:sp macro="" textlink="">
      <cdr:nvSpPr>
        <cdr:cNvPr id="58442" name="Freeform 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04548" y="1680711"/>
          <a:ext cx="37024" cy="8427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0.82026</cdr:x>
      <cdr:y>0.23156</cdr:y>
    </cdr:from>
    <cdr:to>
      <cdr:x>0.82617</cdr:x>
      <cdr:y>0.24267</cdr:y>
    </cdr:to>
    <cdr:sp macro="" textlink="">
      <cdr:nvSpPr>
        <cdr:cNvPr id="58443" name="Freeform 7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893" y="1686090"/>
          <a:ext cx="38633" cy="8068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0.78627</cdr:x>
      <cdr:y>0.23156</cdr:y>
    </cdr:from>
    <cdr:to>
      <cdr:x>0.79119</cdr:x>
      <cdr:y>0.24242</cdr:y>
    </cdr:to>
    <cdr:sp macro="" textlink="">
      <cdr:nvSpPr>
        <cdr:cNvPr id="58444" name="Freeform 76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140750" y="1686090"/>
          <a:ext cx="32195" cy="788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0.76705</cdr:x>
      <cdr:y>0.23156</cdr:y>
    </cdr:from>
    <cdr:to>
      <cdr:x>0.77124</cdr:x>
      <cdr:y>0.24242</cdr:y>
    </cdr:to>
    <cdr:sp macro="" textlink="">
      <cdr:nvSpPr>
        <cdr:cNvPr id="58445" name="Freeform 7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5192" y="1686090"/>
          <a:ext cx="27365" cy="788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0.7397</cdr:x>
      <cdr:y>0.23156</cdr:y>
    </cdr:from>
    <cdr:to>
      <cdr:x>0.74463</cdr:x>
      <cdr:y>0.24267</cdr:y>
    </cdr:to>
    <cdr:sp macro="" textlink="">
      <cdr:nvSpPr>
        <cdr:cNvPr id="58446" name="Freeform 7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6512" y="1686090"/>
          <a:ext cx="32195" cy="8068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0.70719</cdr:x>
      <cdr:y>0.23082</cdr:y>
    </cdr:from>
    <cdr:to>
      <cdr:x>0.71384</cdr:x>
      <cdr:y>0.24242</cdr:y>
    </cdr:to>
    <cdr:sp macro="" textlink="">
      <cdr:nvSpPr>
        <cdr:cNvPr id="58447" name="Freeform 79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624029" y="1680711"/>
          <a:ext cx="43462" cy="8427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0.69487</cdr:x>
      <cdr:y>0.22959</cdr:y>
    </cdr:from>
    <cdr:to>
      <cdr:x>0.70053</cdr:x>
      <cdr:y>0.24242</cdr:y>
    </cdr:to>
    <cdr:sp macro="" textlink="" fLocksText="0">
      <cdr:nvSpPr>
        <cdr:cNvPr id="58448" name="Freeform 8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43542" y="1671745"/>
          <a:ext cx="37024" cy="9324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0.66654</cdr:x>
      <cdr:y>0.23008</cdr:y>
    </cdr:from>
    <cdr:to>
      <cdr:x>0.67146</cdr:x>
      <cdr:y>0.24094</cdr:y>
    </cdr:to>
    <cdr:sp macro="" textlink="">
      <cdr:nvSpPr>
        <cdr:cNvPr id="58449" name="Freeform 81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424" y="1675332"/>
          <a:ext cx="32195" cy="7889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0.64905</cdr:x>
      <cdr:y>0.22959</cdr:y>
    </cdr:from>
    <cdr:to>
      <cdr:x>0.65397</cdr:x>
      <cdr:y>0.24094</cdr:y>
    </cdr:to>
    <cdr:sp macro="" textlink="">
      <cdr:nvSpPr>
        <cdr:cNvPr id="58450" name="Freeform 8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44134" y="1671745"/>
          <a:ext cx="32194" cy="824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0.63402</cdr:x>
      <cdr:y>0.22959</cdr:y>
    </cdr:from>
    <cdr:to>
      <cdr:x>0.63919</cdr:x>
      <cdr:y>0.24094</cdr:y>
    </cdr:to>
    <cdr:sp macro="" textlink="">
      <cdr:nvSpPr>
        <cdr:cNvPr id="58451" name="Freeform 8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45940" y="1671745"/>
          <a:ext cx="33805" cy="824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0.61258</cdr:x>
      <cdr:y>0.22959</cdr:y>
    </cdr:from>
    <cdr:to>
      <cdr:x>0.61751</cdr:x>
      <cdr:y>0.24094</cdr:y>
    </cdr:to>
    <cdr:sp macro="" textlink="">
      <cdr:nvSpPr>
        <cdr:cNvPr id="58452" name="Freeform 8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894" y="1671745"/>
          <a:ext cx="32195" cy="824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0.52858</cdr:x>
      <cdr:y>0.22836</cdr:y>
    </cdr:from>
    <cdr:to>
      <cdr:x>0.5335</cdr:x>
      <cdr:y>0.24242</cdr:y>
    </cdr:to>
    <cdr:sp macro="" textlink="">
      <cdr:nvSpPr>
        <cdr:cNvPr id="58453" name="Freeform 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6978" y="1662780"/>
          <a:ext cx="32195" cy="10220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0.55518</cdr:x>
      <cdr:y>0.22885</cdr:y>
    </cdr:from>
    <cdr:to>
      <cdr:x>0.55518</cdr:x>
      <cdr:y>0.24267</cdr:y>
    </cdr:to>
    <cdr:sp macro="" textlink="">
      <cdr:nvSpPr>
        <cdr:cNvPr id="58454" name="Freeform 8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0828" y="1666366"/>
          <a:ext cx="0" cy="10041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0.50542</cdr:x>
      <cdr:y>0.22836</cdr:y>
    </cdr:from>
    <cdr:to>
      <cdr:x>0.51207</cdr:x>
      <cdr:y>0.24242</cdr:y>
    </cdr:to>
    <cdr:sp macro="" textlink="">
      <cdr:nvSpPr>
        <cdr:cNvPr id="58455" name="Freeform 8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64" y="1662780"/>
          <a:ext cx="43463" cy="10220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0.46797</cdr:x>
      <cdr:y>0.22836</cdr:y>
    </cdr:from>
    <cdr:to>
      <cdr:x>0.4729</cdr:x>
      <cdr:y>0.24242</cdr:y>
    </cdr:to>
    <cdr:sp macro="" textlink="">
      <cdr:nvSpPr>
        <cdr:cNvPr id="58456" name="Freeform 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60986" y="1662780"/>
          <a:ext cx="32194" cy="10220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0.44629</cdr:x>
      <cdr:y>0.22836</cdr:y>
    </cdr:from>
    <cdr:to>
      <cdr:x>0.45221</cdr:x>
      <cdr:y>0.24094</cdr:y>
    </cdr:to>
    <cdr:sp macro="" textlink="">
      <cdr:nvSpPr>
        <cdr:cNvPr id="58457" name="Freeform 8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19330" y="1662780"/>
          <a:ext cx="38633" cy="914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0.41969</cdr:x>
      <cdr:y>0.22885</cdr:y>
    </cdr:from>
    <cdr:to>
      <cdr:x>0.42462</cdr:x>
      <cdr:y>0.24094</cdr:y>
    </cdr:to>
    <cdr:sp macro="" textlink="">
      <cdr:nvSpPr>
        <cdr:cNvPr id="58458" name="Freeform 90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45480" y="1666366"/>
          <a:ext cx="32194" cy="878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0.39727</cdr:x>
      <cdr:y>0.22836</cdr:y>
    </cdr:from>
    <cdr:to>
      <cdr:x>0.4022</cdr:x>
      <cdr:y>0.24094</cdr:y>
    </cdr:to>
    <cdr:sp macro="" textlink="">
      <cdr:nvSpPr>
        <cdr:cNvPr id="58459" name="Freeform 9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8995" y="1662780"/>
          <a:ext cx="32194" cy="914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0.3815</cdr:x>
      <cdr:y>0.22836</cdr:y>
    </cdr:from>
    <cdr:to>
      <cdr:x>0.38742</cdr:x>
      <cdr:y>0.24242</cdr:y>
    </cdr:to>
    <cdr:sp macro="" textlink="">
      <cdr:nvSpPr>
        <cdr:cNvPr id="58460" name="Freeform 9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5972" y="1662780"/>
          <a:ext cx="38634" cy="10220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0.34751</cdr:x>
      <cdr:y>0.22688</cdr:y>
    </cdr:from>
    <cdr:to>
      <cdr:x>0.35243</cdr:x>
      <cdr:y>0.24242</cdr:y>
    </cdr:to>
    <cdr:sp macro="" textlink="">
      <cdr:nvSpPr>
        <cdr:cNvPr id="58461" name="Freeform 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30" y="1652022"/>
          <a:ext cx="32195" cy="11296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0.87668</cdr:x>
      <cdr:y>0.19974</cdr:y>
    </cdr:from>
    <cdr:to>
      <cdr:x>0.90575</cdr:x>
      <cdr:y>0.22194</cdr:y>
    </cdr:to>
    <cdr:sp macro="" textlink="">
      <cdr:nvSpPr>
        <cdr:cNvPr id="58462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520" y="1454783"/>
          <a:ext cx="189947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0.85943</cdr:x>
      <cdr:y>0.19826</cdr:y>
    </cdr:from>
    <cdr:to>
      <cdr:x>0.88702</cdr:x>
      <cdr:y>0.22194</cdr:y>
    </cdr:to>
    <cdr:sp macro="" textlink="">
      <cdr:nvSpPr>
        <cdr:cNvPr id="58463" name="Text Box 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8839" y="1444024"/>
          <a:ext cx="180289" cy="172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0.84859</cdr:x>
      <cdr:y>0.20122</cdr:y>
    </cdr:from>
    <cdr:to>
      <cdr:x>0.87619</cdr:x>
      <cdr:y>0.21948</cdr:y>
    </cdr:to>
    <cdr:sp macro="" textlink="">
      <cdr:nvSpPr>
        <cdr:cNvPr id="58464" name="Text Box 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11" y="1465541"/>
          <a:ext cx="180289" cy="13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0.83357</cdr:x>
      <cdr:y>0.199</cdr:y>
    </cdr:from>
    <cdr:to>
      <cdr:x>0.85697</cdr:x>
      <cdr:y>0.2212</cdr:y>
    </cdr:to>
    <cdr:sp macro="" textlink="">
      <cdr:nvSpPr>
        <cdr:cNvPr id="58465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818" y="1449403"/>
          <a:ext cx="152924" cy="161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0.78208</cdr:x>
      <cdr:y>0.20122</cdr:y>
    </cdr:from>
    <cdr:to>
      <cdr:x>0.80967</cdr:x>
      <cdr:y>0.22342</cdr:y>
    </cdr:to>
    <cdr:sp macro="" textlink="">
      <cdr:nvSpPr>
        <cdr:cNvPr id="58466" name="Text Box 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385" y="1465541"/>
          <a:ext cx="180289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0.81361</cdr:x>
      <cdr:y>0.20122</cdr:y>
    </cdr:from>
    <cdr:to>
      <cdr:x>0.83849</cdr:x>
      <cdr:y>0.22342</cdr:y>
    </cdr:to>
    <cdr:sp macro="" textlink="">
      <cdr:nvSpPr>
        <cdr:cNvPr id="58467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9430" y="1465541"/>
          <a:ext cx="162582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0.75202</cdr:x>
      <cdr:y>0.19998</cdr:y>
    </cdr:from>
    <cdr:to>
      <cdr:x>0.7944</cdr:x>
      <cdr:y>0.22219</cdr:y>
    </cdr:to>
    <cdr:sp macro="" textlink="">
      <cdr:nvSpPr>
        <cdr:cNvPr id="58468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6999" y="1456576"/>
          <a:ext cx="276872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0.72394</cdr:x>
      <cdr:y>0.19998</cdr:y>
    </cdr:from>
    <cdr:to>
      <cdr:x>0.76188</cdr:x>
      <cdr:y>0.22219</cdr:y>
    </cdr:to>
    <cdr:sp macro="" textlink="">
      <cdr:nvSpPr>
        <cdr:cNvPr id="58469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490" y="1456576"/>
          <a:ext cx="247898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0.70053</cdr:x>
      <cdr:y>0.19998</cdr:y>
    </cdr:from>
    <cdr:to>
      <cdr:x>0.74143</cdr:x>
      <cdr:y>0.22219</cdr:y>
    </cdr:to>
    <cdr:sp macro="" textlink="">
      <cdr:nvSpPr>
        <cdr:cNvPr id="58470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566" y="1456576"/>
          <a:ext cx="267215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0.6823</cdr:x>
      <cdr:y>0.19998</cdr:y>
    </cdr:from>
    <cdr:to>
      <cdr:x>0.71876</cdr:x>
      <cdr:y>0.22219</cdr:y>
    </cdr:to>
    <cdr:sp macro="" textlink="">
      <cdr:nvSpPr>
        <cdr:cNvPr id="58471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447" y="1456576"/>
          <a:ext cx="238239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0.66235</cdr:x>
      <cdr:y>0.19998</cdr:y>
    </cdr:from>
    <cdr:to>
      <cdr:x>0.69733</cdr:x>
      <cdr:y>0.22219</cdr:y>
    </cdr:to>
    <cdr:sp macro="" textlink="">
      <cdr:nvSpPr>
        <cdr:cNvPr id="58472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059" y="1456576"/>
          <a:ext cx="22858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0.63821</cdr:x>
      <cdr:y>0.19998</cdr:y>
    </cdr:from>
    <cdr:to>
      <cdr:x>0.6791</cdr:x>
      <cdr:y>0.22219</cdr:y>
    </cdr:to>
    <cdr:sp macro="" textlink="">
      <cdr:nvSpPr>
        <cdr:cNvPr id="58473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3306" y="1456576"/>
          <a:ext cx="267214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0.5983</cdr:x>
      <cdr:y>0.19752</cdr:y>
    </cdr:from>
    <cdr:to>
      <cdr:x>0.63771</cdr:x>
      <cdr:y>0.2212</cdr:y>
    </cdr:to>
    <cdr:sp macro="" textlink="">
      <cdr:nvSpPr>
        <cdr:cNvPr id="58474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2530" y="1438645"/>
          <a:ext cx="257556" cy="172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0.62909</cdr:x>
      <cdr:y>0.24316</cdr:y>
    </cdr:from>
    <cdr:to>
      <cdr:x>0.66407</cdr:x>
      <cdr:y>0.26537</cdr:y>
    </cdr:to>
    <cdr:sp macro="" textlink="">
      <cdr:nvSpPr>
        <cdr:cNvPr id="58475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3746" y="1770365"/>
          <a:ext cx="22858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0.57267</cdr:x>
      <cdr:y>0.19998</cdr:y>
    </cdr:from>
    <cdr:to>
      <cdr:x>0.6047</cdr:x>
      <cdr:y>0.22219</cdr:y>
    </cdr:to>
    <cdr:sp macro="" textlink="">
      <cdr:nvSpPr>
        <cdr:cNvPr id="58476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119" y="1456576"/>
          <a:ext cx="209264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0.5611</cdr:x>
      <cdr:y>0.20048</cdr:y>
    </cdr:from>
    <cdr:to>
      <cdr:x>0.59017</cdr:x>
      <cdr:y>0.22268</cdr:y>
    </cdr:to>
    <cdr:sp macro="" textlink="">
      <cdr:nvSpPr>
        <cdr:cNvPr id="58477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462" y="1460162"/>
          <a:ext cx="189947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0.57267</cdr:x>
      <cdr:y>0.23008</cdr:y>
    </cdr:from>
    <cdr:to>
      <cdr:x>0.57834</cdr:x>
      <cdr:y>0.24094</cdr:y>
    </cdr:to>
    <cdr:sp macro="" textlink="">
      <cdr:nvSpPr>
        <cdr:cNvPr id="58478" name="Freeform 1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45119" y="1675332"/>
          <a:ext cx="37024" cy="7889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0.58253</cdr:x>
      <cdr:y>0.23008</cdr:y>
    </cdr:from>
    <cdr:to>
      <cdr:x>0.58672</cdr:x>
      <cdr:y>0.24242</cdr:y>
    </cdr:to>
    <cdr:sp macro="" textlink="">
      <cdr:nvSpPr>
        <cdr:cNvPr id="58479" name="Freeform 1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09508" y="1675332"/>
          <a:ext cx="27365" cy="8965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0.5436</cdr:x>
      <cdr:y>0.20122</cdr:y>
    </cdr:from>
    <cdr:to>
      <cdr:x>0.57859</cdr:x>
      <cdr:y>0.21948</cdr:y>
    </cdr:to>
    <cdr:sp macro="" textlink="">
      <cdr:nvSpPr>
        <cdr:cNvPr id="58480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171" y="1465541"/>
          <a:ext cx="228581" cy="13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0.51774</cdr:x>
      <cdr:y>0.19924</cdr:y>
    </cdr:from>
    <cdr:to>
      <cdr:x>0.55272</cdr:x>
      <cdr:y>0.22145</cdr:y>
    </cdr:to>
    <cdr:sp macro="" textlink="">
      <cdr:nvSpPr>
        <cdr:cNvPr id="58481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6150" y="1451196"/>
          <a:ext cx="228581" cy="161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0.49039</cdr:x>
      <cdr:y>0.199</cdr:y>
    </cdr:from>
    <cdr:to>
      <cdr:x>0.52537</cdr:x>
      <cdr:y>0.2212</cdr:y>
    </cdr:to>
    <cdr:sp macro="" textlink="">
      <cdr:nvSpPr>
        <cdr:cNvPr id="58482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7471" y="1449403"/>
          <a:ext cx="228581" cy="161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0.45221</cdr:x>
      <cdr:y>0.19998</cdr:y>
    </cdr:from>
    <cdr:to>
      <cdr:x>0.50172</cdr:x>
      <cdr:y>0.22219</cdr:y>
    </cdr:to>
    <cdr:sp macro="" textlink="">
      <cdr:nvSpPr>
        <cdr:cNvPr id="58483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7963" y="1456576"/>
          <a:ext cx="323555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0.43053</cdr:x>
      <cdr:y>0.19998</cdr:y>
    </cdr:from>
    <cdr:to>
      <cdr:x>0.47438</cdr:x>
      <cdr:y>0.22219</cdr:y>
    </cdr:to>
    <cdr:sp macro="" textlink="">
      <cdr:nvSpPr>
        <cdr:cNvPr id="58484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6308" y="1456576"/>
          <a:ext cx="28653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0.4123</cdr:x>
      <cdr:y>0.20048</cdr:y>
    </cdr:from>
    <cdr:to>
      <cdr:x>0.44432</cdr:x>
      <cdr:y>0.22268</cdr:y>
    </cdr:to>
    <cdr:sp macro="" textlink="">
      <cdr:nvSpPr>
        <cdr:cNvPr id="58485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188" y="1460162"/>
          <a:ext cx="209264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0.38742</cdr:x>
      <cdr:y>0.19998</cdr:y>
    </cdr:from>
    <cdr:to>
      <cdr:x>0.4224</cdr:x>
      <cdr:y>0.22219</cdr:y>
    </cdr:to>
    <cdr:sp macro="" textlink="">
      <cdr:nvSpPr>
        <cdr:cNvPr id="58486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4606" y="1456576"/>
          <a:ext cx="22858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0.33667</cdr:x>
      <cdr:y>0.24316</cdr:y>
    </cdr:from>
    <cdr:to>
      <cdr:x>0.37165</cdr:x>
      <cdr:y>0.26537</cdr:y>
    </cdr:to>
    <cdr:sp macro="" textlink="">
      <cdr:nvSpPr>
        <cdr:cNvPr id="58487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3002" y="1770365"/>
          <a:ext cx="22858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0.36648</cdr:x>
      <cdr:y>0.2439</cdr:y>
    </cdr:from>
    <cdr:to>
      <cdr:x>0.40146</cdr:x>
      <cdr:y>0.26611</cdr:y>
    </cdr:to>
    <cdr:sp macro="" textlink="">
      <cdr:nvSpPr>
        <cdr:cNvPr id="58488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7779" y="1775744"/>
          <a:ext cx="22858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0.88505</cdr:x>
      <cdr:y>0.17013</cdr:y>
    </cdr:from>
    <cdr:to>
      <cdr:x>0.9666</cdr:x>
      <cdr:y>0.199</cdr:y>
    </cdr:to>
    <cdr:sp macro="" textlink="">
      <cdr:nvSpPr>
        <cdr:cNvPr id="58489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6250" y="1239613"/>
          <a:ext cx="532819" cy="209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0.90501</cdr:x>
      <cdr:y>0.20862</cdr:y>
    </cdr:from>
    <cdr:to>
      <cdr:x>0.93999</cdr:x>
      <cdr:y>0.23082</cdr:y>
    </cdr:to>
    <cdr:sp macro="" textlink="">
      <cdr:nvSpPr>
        <cdr:cNvPr id="58490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16638" y="1519334"/>
          <a:ext cx="228581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0.90698</cdr:x>
      <cdr:y>0.24637</cdr:y>
    </cdr:from>
    <cdr:to>
      <cdr:x>0.9464</cdr:x>
      <cdr:y>0.26857</cdr:y>
    </cdr:to>
    <cdr:sp macro="" textlink="">
      <cdr:nvSpPr>
        <cdr:cNvPr id="58491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9516" y="1793675"/>
          <a:ext cx="257556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0.84194</cdr:x>
      <cdr:y>0.83628</cdr:y>
    </cdr:from>
    <cdr:to>
      <cdr:x>0.93235</cdr:x>
      <cdr:y>0.85454</cdr:y>
    </cdr:to>
    <cdr:sp macro="" textlink="">
      <cdr:nvSpPr>
        <cdr:cNvPr id="58492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48" y="6080932"/>
          <a:ext cx="590769" cy="13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0.88678</cdr:x>
      <cdr:y>0.8353</cdr:y>
    </cdr:from>
    <cdr:to>
      <cdr:x>0.98581</cdr:x>
      <cdr:y>0.85355</cdr:y>
    </cdr:to>
    <cdr:sp macro="" textlink="">
      <cdr:nvSpPr>
        <cdr:cNvPr id="58493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7518" y="6073760"/>
          <a:ext cx="647110" cy="13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0.90107</cdr:x>
      <cdr:y>0.85676</cdr:y>
    </cdr:from>
    <cdr:to>
      <cdr:x>0.97103</cdr:x>
      <cdr:y>0.87897</cdr:y>
    </cdr:to>
    <cdr:sp macro="" textlink="">
      <cdr:nvSpPr>
        <cdr:cNvPr id="58494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0882" y="6229758"/>
          <a:ext cx="457162" cy="161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0.67738</cdr:x>
      <cdr:y>0.85405</cdr:y>
    </cdr:from>
    <cdr:to>
      <cdr:x>0.93112</cdr:x>
      <cdr:y>0.88291</cdr:y>
    </cdr:to>
    <cdr:sp macro="" textlink="">
      <cdr:nvSpPr>
        <cdr:cNvPr id="58495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2" y="6210034"/>
          <a:ext cx="1658017" cy="2097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0.0169</cdr:x>
      <cdr:y>0.83086</cdr:y>
    </cdr:from>
    <cdr:to>
      <cdr:x>0.08982</cdr:x>
      <cdr:y>0.85306</cdr:y>
    </cdr:to>
    <cdr:sp macro="" textlink="">
      <cdr:nvSpPr>
        <cdr:cNvPr id="58496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79" y="6041484"/>
          <a:ext cx="476479" cy="161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0.0169</cdr:x>
      <cdr:y>0.85059</cdr:y>
    </cdr:from>
    <cdr:to>
      <cdr:x>0.08982</cdr:x>
      <cdr:y>0.88341</cdr:y>
    </cdr:to>
    <cdr:sp macro="" textlink="">
      <cdr:nvSpPr>
        <cdr:cNvPr id="58497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79" y="6184931"/>
          <a:ext cx="476479" cy="238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0.01517</cdr:x>
      <cdr:y>0.23995</cdr:y>
    </cdr:from>
    <cdr:to>
      <cdr:x>0.33149</cdr:x>
      <cdr:y>0.27277</cdr:y>
    </cdr:to>
    <cdr:sp macro="" textlink="">
      <cdr:nvSpPr>
        <cdr:cNvPr id="58498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311" y="1747055"/>
          <a:ext cx="2066887" cy="238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(cm/s )</a:t>
          </a:r>
          <a:r>
            <a:rPr kumimoji="0" lang="fa-IR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لگاريتم سرعت سقوط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0.03956</cdr:x>
      <cdr:y>0.18518</cdr:y>
    </cdr:from>
    <cdr:to>
      <cdr:x>0.0541</cdr:x>
      <cdr:y>0.22318</cdr:y>
    </cdr:to>
    <cdr:sp macro="" textlink="">
      <cdr:nvSpPr>
        <cdr:cNvPr id="58499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674" y="1348991"/>
          <a:ext cx="94974" cy="2761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0.01517</cdr:x>
      <cdr:y>0.13954</cdr:y>
    </cdr:from>
    <cdr:to>
      <cdr:x>0.33149</cdr:x>
      <cdr:y>0.18814</cdr:y>
    </cdr:to>
    <cdr:sp macro="" textlink="">
      <cdr:nvSpPr>
        <cdr:cNvPr id="58501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311" y="1017271"/>
          <a:ext cx="2066887" cy="3532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0.85426</cdr:x>
      <cdr:y>0.21577</cdr:y>
    </cdr:from>
    <cdr:to>
      <cdr:x>0.87323</cdr:x>
      <cdr:y>0.22885</cdr:y>
    </cdr:to>
    <cdr:sp macro="" textlink="">
      <cdr:nvSpPr>
        <cdr:cNvPr id="58502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5035" y="1571333"/>
          <a:ext cx="123948" cy="95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0.8178</cdr:x>
      <cdr:y>0.25451</cdr:y>
    </cdr:from>
    <cdr:to>
      <cdr:x>0.83677</cdr:x>
      <cdr:y>0.26759</cdr:y>
    </cdr:to>
    <cdr:sp macro="" textlink="">
      <cdr:nvSpPr>
        <cdr:cNvPr id="58503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795" y="1852847"/>
          <a:ext cx="123949" cy="95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0.85524</cdr:x>
      <cdr:y>0.25698</cdr:y>
    </cdr:from>
    <cdr:to>
      <cdr:x>0.87421</cdr:x>
      <cdr:y>0.27005</cdr:y>
    </cdr:to>
    <cdr:sp macro="" textlink="">
      <cdr:nvSpPr>
        <cdr:cNvPr id="58504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473" y="1870777"/>
          <a:ext cx="123949" cy="950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0.8178</cdr:x>
      <cdr:y>0.21577</cdr:y>
    </cdr:from>
    <cdr:to>
      <cdr:x>0.83677</cdr:x>
      <cdr:y>0.22885</cdr:y>
    </cdr:to>
    <cdr:sp macro="" textlink="">
      <cdr:nvSpPr>
        <cdr:cNvPr id="58505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795" y="1571333"/>
          <a:ext cx="123949" cy="95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0.24182</cdr:x>
      <cdr:y>0.02708</cdr:y>
    </cdr:from>
    <cdr:to>
      <cdr:x>0.65299</cdr:x>
      <cdr:y>0.06742</cdr:y>
    </cdr:to>
    <cdr:sp macro="" textlink="">
      <cdr:nvSpPr>
        <cdr:cNvPr id="139" name="Text Box 62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0071" y="195943"/>
          <a:ext cx="2822577" cy="2919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36576" rIns="27432" bIns="36576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a-IR" sz="1400" b="1" i="0" strike="noStrike">
              <a:solidFill>
                <a:schemeClr val="tx1"/>
              </a:solidFill>
              <a:cs typeface="B Nazanin" panose="00000400000000000000" pitchFamily="2" charset="-78"/>
            </a:rPr>
            <a:t>سنگ جوش (لايه سخت و سيمانته شده)</a:t>
          </a:r>
        </a:p>
      </cdr:txBody>
    </cdr:sp>
  </cdr:relSizeAnchor>
  <cdr:relSizeAnchor xmlns:cdr="http://schemas.openxmlformats.org/drawingml/2006/chartDrawing">
    <cdr:from>
      <cdr:x>0.08074</cdr:x>
      <cdr:y>0.1913</cdr:y>
    </cdr:from>
    <cdr:to>
      <cdr:x>0.26363</cdr:x>
      <cdr:y>0.23392</cdr:y>
    </cdr:to>
    <cdr:sp macro="" textlink="">
      <cdr:nvSpPr>
        <cdr:cNvPr id="140" name="Text Box 1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263" y="1384300"/>
          <a:ext cx="1255487" cy="30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7432" rIns="36576" bIns="27432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FF0000"/>
              </a:solidFill>
              <a:latin typeface="Arial"/>
              <a:cs typeface="Arial"/>
            </a:rPr>
            <a:t>Conglomerate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0.03068</cdr:x>
      <cdr:y>0.11472</cdr:y>
    </cdr:from>
    <cdr:to>
      <cdr:x>0.98688</cdr:x>
      <cdr:y>0.83397</cdr:y>
    </cdr:to>
    <cdr:sp macro="" textlink="">
      <cdr:nvSpPr>
        <cdr:cNvPr id="593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468" y="816253"/>
          <a:ext cx="6247957" cy="5117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0.07232</cdr:x>
      <cdr:y>0.83397</cdr:y>
    </cdr:from>
    <cdr:to>
      <cdr:x>0.88876</cdr:x>
      <cdr:y>0.87985</cdr:y>
    </cdr:to>
    <cdr:sp macro="" textlink="">
      <cdr:nvSpPr>
        <cdr:cNvPr id="5939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5944994"/>
          <a:ext cx="5342520" cy="326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0.86806</cdr:x>
      <cdr:y>0.27085</cdr:y>
    </cdr:from>
    <cdr:to>
      <cdr:x>0.86806</cdr:x>
      <cdr:y>0.28368</cdr:y>
    </cdr:to>
    <cdr:sp macro="" textlink="">
      <cdr:nvSpPr>
        <cdr:cNvPr id="5939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83499" y="1932935"/>
          <a:ext cx="0" cy="913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0.84244</cdr:x>
      <cdr:y>0.27085</cdr:y>
    </cdr:from>
    <cdr:to>
      <cdr:x>0.84244</cdr:x>
      <cdr:y>0.28319</cdr:y>
    </cdr:to>
    <cdr:sp macro="" textlink="">
      <cdr:nvSpPr>
        <cdr:cNvPr id="59396" name="Freeform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15840" y="1932935"/>
          <a:ext cx="0" cy="8786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0.27085</cdr:y>
    </cdr:from>
    <cdr:to>
      <cdr:x>0.81904</cdr:x>
      <cdr:y>0.28368</cdr:y>
    </cdr:to>
    <cdr:sp macro="" textlink="">
      <cdr:nvSpPr>
        <cdr:cNvPr id="59397" name="Freeform 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0.78849</cdr:x>
      <cdr:y>0.26962</cdr:y>
    </cdr:from>
    <cdr:to>
      <cdr:x>0.79021</cdr:x>
      <cdr:y>0.28368</cdr:y>
    </cdr:to>
    <cdr:sp macro="" textlink="">
      <cdr:nvSpPr>
        <cdr:cNvPr id="59398" name="Freeform 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62789" y="1924148"/>
          <a:ext cx="11285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0.26864</cdr:y>
    </cdr:from>
    <cdr:to>
      <cdr:x>0.76779</cdr:x>
      <cdr:y>0.28368</cdr:y>
    </cdr:to>
    <cdr:sp macro="" textlink="">
      <cdr:nvSpPr>
        <cdr:cNvPr id="59399" name="Freeform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917119"/>
          <a:ext cx="11285" cy="10719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0.71532</cdr:x>
      <cdr:y>0.26864</cdr:y>
    </cdr:from>
    <cdr:to>
      <cdr:x>0.71532</cdr:x>
      <cdr:y>0.28368</cdr:y>
    </cdr:to>
    <cdr:sp macro="" textlink="">
      <cdr:nvSpPr>
        <cdr:cNvPr id="59400" name="Freeform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83993" y="1917119"/>
          <a:ext cx="0" cy="10719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0.27085</cdr:y>
    </cdr:from>
    <cdr:to>
      <cdr:x>0.67073</cdr:x>
      <cdr:y>0.28319</cdr:y>
    </cdr:to>
    <cdr:sp macro="" textlink="">
      <cdr:nvSpPr>
        <cdr:cNvPr id="5940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932935"/>
          <a:ext cx="33854" cy="8786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0.26962</cdr:y>
    </cdr:from>
    <cdr:to>
      <cdr:x>0.61678</cdr:x>
      <cdr:y>0.28319</cdr:y>
    </cdr:to>
    <cdr:sp macro="" textlink="">
      <cdr:nvSpPr>
        <cdr:cNvPr id="59402" name="Freeform 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924148"/>
          <a:ext cx="33854" cy="9665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0.27184</cdr:y>
    </cdr:from>
    <cdr:to>
      <cdr:x>0.55445</cdr:x>
      <cdr:y>0.28368</cdr:y>
    </cdr:to>
    <cdr:sp macro="" textlink="">
      <cdr:nvSpPr>
        <cdr:cNvPr id="59403" name="Freeform 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939965"/>
          <a:ext cx="0" cy="8435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0.47142</cdr:x>
      <cdr:y>0.2711</cdr:y>
    </cdr:from>
    <cdr:to>
      <cdr:x>0.47142</cdr:x>
      <cdr:y>0.28368</cdr:y>
    </cdr:to>
    <cdr:sp macro="" textlink="">
      <cdr:nvSpPr>
        <cdr:cNvPr id="59404" name="Freeform 1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88008" y="1934693"/>
          <a:ext cx="0" cy="896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0.27085</cdr:y>
    </cdr:from>
    <cdr:to>
      <cdr:x>0.39677</cdr:x>
      <cdr:y>0.28368</cdr:y>
    </cdr:to>
    <cdr:sp macro="" textlink="">
      <cdr:nvSpPr>
        <cdr:cNvPr id="59405" name="Freeform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0.86067</cdr:x>
      <cdr:y>0.24397</cdr:y>
    </cdr:from>
    <cdr:to>
      <cdr:x>0.88531</cdr:x>
      <cdr:y>0.26666</cdr:y>
    </cdr:to>
    <cdr:sp macro="" textlink="">
      <cdr:nvSpPr>
        <cdr:cNvPr id="5940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5136" y="1741383"/>
          <a:ext cx="161211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0.8348</cdr:x>
      <cdr:y>0.24397</cdr:y>
    </cdr:from>
    <cdr:to>
      <cdr:x>0.86388</cdr:x>
      <cdr:y>0.26666</cdr:y>
    </cdr:to>
    <cdr:sp macro="" textlink="">
      <cdr:nvSpPr>
        <cdr:cNvPr id="5940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865" y="1741383"/>
          <a:ext cx="190228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0.81263</cdr:x>
      <cdr:y>0.24397</cdr:y>
    </cdr:from>
    <cdr:to>
      <cdr:x>0.83727</cdr:x>
      <cdr:y>0.26666</cdr:y>
    </cdr:to>
    <cdr:sp macro="" textlink="">
      <cdr:nvSpPr>
        <cdr:cNvPr id="5940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741383"/>
          <a:ext cx="161211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0.77839</cdr:x>
      <cdr:y>0.24397</cdr:y>
    </cdr:from>
    <cdr:to>
      <cdr:x>0.81041</cdr:x>
      <cdr:y>0.26666</cdr:y>
    </cdr:to>
    <cdr:sp macro="" textlink="">
      <cdr:nvSpPr>
        <cdr:cNvPr id="5940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6693" y="1741383"/>
          <a:ext cx="209573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0.75104</cdr:x>
      <cdr:y>0.24397</cdr:y>
    </cdr:from>
    <cdr:to>
      <cdr:x>0.78898</cdr:x>
      <cdr:y>0.26666</cdr:y>
    </cdr:to>
    <cdr:sp macro="" textlink="">
      <cdr:nvSpPr>
        <cdr:cNvPr id="594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741383"/>
          <a:ext cx="248264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0.69955</cdr:x>
      <cdr:y>0.24397</cdr:y>
    </cdr:from>
    <cdr:to>
      <cdr:x>0.74464</cdr:x>
      <cdr:y>0.26666</cdr:y>
    </cdr:to>
    <cdr:sp macro="" textlink="">
      <cdr:nvSpPr>
        <cdr:cNvPr id="5941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741383"/>
          <a:ext cx="295015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0.85648</cdr:x>
      <cdr:y>0.27085</cdr:y>
    </cdr:from>
    <cdr:to>
      <cdr:x>0.85648</cdr:x>
      <cdr:y>0.28319</cdr:y>
    </cdr:to>
    <cdr:sp macro="" textlink="">
      <cdr:nvSpPr>
        <cdr:cNvPr id="59412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07730" y="1932935"/>
          <a:ext cx="0" cy="878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0.84737</cdr:x>
      <cdr:y>0.24397</cdr:y>
    </cdr:from>
    <cdr:to>
      <cdr:x>0.87792</cdr:x>
      <cdr:y>0.26666</cdr:y>
    </cdr:to>
    <cdr:sp macro="" textlink="">
      <cdr:nvSpPr>
        <cdr:cNvPr id="59413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741383"/>
          <a:ext cx="199901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0.73872</cdr:x>
      <cdr:y>0.26864</cdr:y>
    </cdr:from>
    <cdr:to>
      <cdr:x>0.73872</cdr:x>
      <cdr:y>0.28368</cdr:y>
    </cdr:to>
    <cdr:sp macro="" textlink="">
      <cdr:nvSpPr>
        <cdr:cNvPr id="59414" name="Freeform 2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917119"/>
          <a:ext cx="0" cy="10719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0.72296</cdr:x>
      <cdr:y>0.24397</cdr:y>
    </cdr:from>
    <cdr:to>
      <cdr:x>0.7609</cdr:x>
      <cdr:y>0.26666</cdr:y>
    </cdr:to>
    <cdr:sp macro="" textlink="">
      <cdr:nvSpPr>
        <cdr:cNvPr id="5941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741383"/>
          <a:ext cx="248264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0.69389</cdr:x>
      <cdr:y>0.27085</cdr:y>
    </cdr:from>
    <cdr:to>
      <cdr:x>0.69389</cdr:x>
      <cdr:y>0.28368</cdr:y>
    </cdr:to>
    <cdr:sp macro="" textlink="">
      <cdr:nvSpPr>
        <cdr:cNvPr id="59416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43740" y="1932935"/>
          <a:ext cx="0" cy="913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0.68132</cdr:x>
      <cdr:y>0.24397</cdr:y>
    </cdr:from>
    <cdr:to>
      <cdr:x>0.7163</cdr:x>
      <cdr:y>0.26666</cdr:y>
    </cdr:to>
    <cdr:sp macro="" textlink="">
      <cdr:nvSpPr>
        <cdr:cNvPr id="59417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741383"/>
          <a:ext cx="228919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0.65324</cdr:x>
      <cdr:y>0.24323</cdr:y>
    </cdr:from>
    <cdr:to>
      <cdr:x>0.6998</cdr:x>
      <cdr:y>0.26592</cdr:y>
    </cdr:to>
    <cdr:sp macro="" textlink="">
      <cdr:nvSpPr>
        <cdr:cNvPr id="59418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7743" y="1736111"/>
          <a:ext cx="304688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0.64585</cdr:x>
      <cdr:y>0.24397</cdr:y>
    </cdr:from>
    <cdr:to>
      <cdr:x>0.68379</cdr:x>
      <cdr:y>0.26666</cdr:y>
    </cdr:to>
    <cdr:sp macro="" textlink="">
      <cdr:nvSpPr>
        <cdr:cNvPr id="59419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9379" y="1741383"/>
          <a:ext cx="248265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0.6589</cdr:x>
      <cdr:y>0.27085</cdr:y>
    </cdr:from>
    <cdr:to>
      <cdr:x>0.6589</cdr:x>
      <cdr:y>0.28368</cdr:y>
    </cdr:to>
    <cdr:sp macro="" textlink="">
      <cdr:nvSpPr>
        <cdr:cNvPr id="59420" name="Freeform 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14821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0.63993</cdr:x>
      <cdr:y>0.27085</cdr:y>
    </cdr:from>
    <cdr:to>
      <cdr:x>0.63993</cdr:x>
      <cdr:y>0.28368</cdr:y>
    </cdr:to>
    <cdr:sp macro="" textlink="">
      <cdr:nvSpPr>
        <cdr:cNvPr id="59421" name="Freeform 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90689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0.62096</cdr:x>
      <cdr:y>0.2008</cdr:y>
    </cdr:from>
    <cdr:to>
      <cdr:x>0.65595</cdr:x>
      <cdr:y>0.2235</cdr:y>
    </cdr:to>
    <cdr:sp macro="" textlink="">
      <cdr:nvSpPr>
        <cdr:cNvPr id="5942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6557" y="1433844"/>
          <a:ext cx="228919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0.6217</cdr:x>
      <cdr:y>0.26962</cdr:y>
    </cdr:from>
    <cdr:to>
      <cdr:x>0.6217</cdr:x>
      <cdr:y>0.28368</cdr:y>
    </cdr:to>
    <cdr:sp macro="" textlink="">
      <cdr:nvSpPr>
        <cdr:cNvPr id="59423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71393" y="1924148"/>
          <a:ext cx="0" cy="1001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0.6116</cdr:x>
      <cdr:y>0.24348</cdr:y>
    </cdr:from>
    <cdr:to>
      <cdr:x>0.64363</cdr:x>
      <cdr:y>0.26617</cdr:y>
    </cdr:to>
    <cdr:sp macro="" textlink="">
      <cdr:nvSpPr>
        <cdr:cNvPr id="59424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5297" y="1737868"/>
          <a:ext cx="209573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0.59756</cdr:x>
      <cdr:y>0.24397</cdr:y>
    </cdr:from>
    <cdr:to>
      <cdr:x>0.63698</cdr:x>
      <cdr:y>0.26666</cdr:y>
    </cdr:to>
    <cdr:sp macro="" textlink="">
      <cdr:nvSpPr>
        <cdr:cNvPr id="59425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741383"/>
          <a:ext cx="257937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0.58598</cdr:x>
      <cdr:y>0.27085</cdr:y>
    </cdr:from>
    <cdr:to>
      <cdr:x>0.59091</cdr:x>
      <cdr:y>0.28319</cdr:y>
    </cdr:to>
    <cdr:sp macro="" textlink="">
      <cdr:nvSpPr>
        <cdr:cNvPr id="59426" name="Freeform 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37638" y="1932935"/>
          <a:ext cx="32242" cy="8786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0.57613</cdr:x>
      <cdr:y>0.26962</cdr:y>
    </cdr:from>
    <cdr:to>
      <cdr:x>0.5776</cdr:x>
      <cdr:y>0.28368</cdr:y>
    </cdr:to>
    <cdr:sp macro="" textlink="">
      <cdr:nvSpPr>
        <cdr:cNvPr id="59427" name="Freeform 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73153" y="1924148"/>
          <a:ext cx="9673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0.57194</cdr:x>
      <cdr:y>0.24397</cdr:y>
    </cdr:from>
    <cdr:to>
      <cdr:x>0.61259</cdr:x>
      <cdr:y>0.26666</cdr:y>
    </cdr:to>
    <cdr:sp macro="" textlink="">
      <cdr:nvSpPr>
        <cdr:cNvPr id="5942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741383"/>
          <a:ext cx="265997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0.56036</cdr:x>
      <cdr:y>0.24397</cdr:y>
    </cdr:from>
    <cdr:to>
      <cdr:x>0.60101</cdr:x>
      <cdr:y>0.26666</cdr:y>
    </cdr:to>
    <cdr:sp macro="" textlink="">
      <cdr:nvSpPr>
        <cdr:cNvPr id="5942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741383"/>
          <a:ext cx="265997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0.53868</cdr:x>
      <cdr:y>0.24397</cdr:y>
    </cdr:from>
    <cdr:to>
      <cdr:x>0.5882</cdr:x>
      <cdr:y>0.26666</cdr:y>
    </cdr:to>
    <cdr:sp macro="" textlink="">
      <cdr:nvSpPr>
        <cdr:cNvPr id="5943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8113" y="1741383"/>
          <a:ext cx="324034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0.52784</cdr:x>
      <cdr:y>0.27085</cdr:y>
    </cdr:from>
    <cdr:to>
      <cdr:x>0.52784</cdr:x>
      <cdr:y>0.28368</cdr:y>
    </cdr:to>
    <cdr:sp macro="" textlink="">
      <cdr:nvSpPr>
        <cdr:cNvPr id="59431" name="Freeform 3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0.51133</cdr:x>
      <cdr:y>0.24397</cdr:y>
    </cdr:from>
    <cdr:to>
      <cdr:x>0.55198</cdr:x>
      <cdr:y>0.26666</cdr:y>
    </cdr:to>
    <cdr:sp macro="" textlink="">
      <cdr:nvSpPr>
        <cdr:cNvPr id="59432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9169" y="1741383"/>
          <a:ext cx="265998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0.50468</cdr:x>
      <cdr:y>0.26962</cdr:y>
    </cdr:from>
    <cdr:to>
      <cdr:x>0.50468</cdr:x>
      <cdr:y>0.28368</cdr:y>
    </cdr:to>
    <cdr:sp macro="" textlink="">
      <cdr:nvSpPr>
        <cdr:cNvPr id="59433" name="Freeform 4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924148"/>
          <a:ext cx="0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0.49212</cdr:x>
      <cdr:y>0.24323</cdr:y>
    </cdr:from>
    <cdr:to>
      <cdr:x>0.5271</cdr:x>
      <cdr:y>0.26592</cdr:y>
    </cdr:to>
    <cdr:sp macro="" textlink="">
      <cdr:nvSpPr>
        <cdr:cNvPr id="59434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425" y="1736111"/>
          <a:ext cx="228919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0.46058</cdr:x>
      <cdr:y>0.2452</cdr:y>
    </cdr:from>
    <cdr:to>
      <cdr:x>0.49261</cdr:x>
      <cdr:y>0.26395</cdr:y>
    </cdr:to>
    <cdr:sp macro="" textlink="">
      <cdr:nvSpPr>
        <cdr:cNvPr id="59435" name="Text Box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7076" y="1750170"/>
          <a:ext cx="209573" cy="133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0.45147</cdr:x>
      <cdr:y>0.2711</cdr:y>
    </cdr:from>
    <cdr:to>
      <cdr:x>0.45147</cdr:x>
      <cdr:y>0.28368</cdr:y>
    </cdr:to>
    <cdr:sp macro="" textlink="">
      <cdr:nvSpPr>
        <cdr:cNvPr id="59436" name="Freeform 4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57428" y="1934693"/>
          <a:ext cx="0" cy="896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0.44087</cdr:x>
      <cdr:y>0.24471</cdr:y>
    </cdr:from>
    <cdr:to>
      <cdr:x>0.46699</cdr:x>
      <cdr:y>0.2674</cdr:y>
    </cdr:to>
    <cdr:sp macro="" textlink="">
      <cdr:nvSpPr>
        <cdr:cNvPr id="59437" name="Text Box 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8107" y="1746655"/>
          <a:ext cx="170883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0.42412</cdr:x>
      <cdr:y>0.26962</cdr:y>
    </cdr:from>
    <cdr:to>
      <cdr:x>0.42412</cdr:x>
      <cdr:y>0.28319</cdr:y>
    </cdr:to>
    <cdr:sp macro="" textlink="">
      <cdr:nvSpPr>
        <cdr:cNvPr id="59438" name="Freeform 4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78484" y="1924148"/>
          <a:ext cx="0" cy="9665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0.4118</cdr:x>
      <cdr:y>0.24397</cdr:y>
    </cdr:from>
    <cdr:to>
      <cdr:x>0.44383</cdr:x>
      <cdr:y>0.26666</cdr:y>
    </cdr:to>
    <cdr:sp macro="" textlink="">
      <cdr:nvSpPr>
        <cdr:cNvPr id="59439" name="Text Box 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741383"/>
          <a:ext cx="209574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0.24397</cdr:y>
    </cdr:from>
    <cdr:to>
      <cdr:x>0.4219</cdr:x>
      <cdr:y>0.26666</cdr:y>
    </cdr:to>
    <cdr:sp macro="" textlink="">
      <cdr:nvSpPr>
        <cdr:cNvPr id="59440" name="Text Box 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741383"/>
          <a:ext cx="228919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0.3778</cdr:x>
      <cdr:y>0.26962</cdr:y>
    </cdr:from>
    <cdr:to>
      <cdr:x>0.38101</cdr:x>
      <cdr:y>0.28368</cdr:y>
    </cdr:to>
    <cdr:sp macro="" textlink="">
      <cdr:nvSpPr>
        <cdr:cNvPr id="59441" name="Freeform 4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75408" y="1924148"/>
          <a:ext cx="20957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0.27085</cdr:y>
    </cdr:from>
    <cdr:to>
      <cdr:x>0.34701</cdr:x>
      <cdr:y>0.28368</cdr:y>
    </cdr:to>
    <cdr:sp macro="" textlink="">
      <cdr:nvSpPr>
        <cdr:cNvPr id="59442" name="Freeform 5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0.36623</cdr:x>
      <cdr:y>0.2008</cdr:y>
    </cdr:from>
    <cdr:to>
      <cdr:x>0.40688</cdr:x>
      <cdr:y>0.2235</cdr:y>
    </cdr:to>
    <cdr:sp macro="" textlink="">
      <cdr:nvSpPr>
        <cdr:cNvPr id="59443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433844"/>
          <a:ext cx="265997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0.33617</cdr:x>
      <cdr:y>0.2008</cdr:y>
    </cdr:from>
    <cdr:to>
      <cdr:x>0.37115</cdr:x>
      <cdr:y>0.2235</cdr:y>
    </cdr:to>
    <cdr:sp macro="" textlink="">
      <cdr:nvSpPr>
        <cdr:cNvPr id="59444" name="Text Box 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433844"/>
          <a:ext cx="228919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0.88555</cdr:x>
      <cdr:y>0.27233</cdr:y>
    </cdr:from>
    <cdr:to>
      <cdr:x>0.88555</cdr:x>
      <cdr:y>0.28368</cdr:y>
    </cdr:to>
    <cdr:sp macro="" textlink="">
      <cdr:nvSpPr>
        <cdr:cNvPr id="59445" name="Line 5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97959" y="1943479"/>
          <a:ext cx="0" cy="808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0.87545</cdr:x>
      <cdr:y>0.24323</cdr:y>
    </cdr:from>
    <cdr:to>
      <cdr:x>0.90452</cdr:x>
      <cdr:y>0.26864</cdr:y>
    </cdr:to>
    <cdr:sp macro="" textlink="">
      <cdr:nvSpPr>
        <cdr:cNvPr id="59446" name="Text Box 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736111"/>
          <a:ext cx="190229" cy="18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0.85722</cdr:x>
      <cdr:y>0.83397</cdr:y>
    </cdr:from>
    <cdr:to>
      <cdr:x>0.85722</cdr:x>
      <cdr:y>0.87911</cdr:y>
    </cdr:to>
    <cdr:sp macro="" textlink="">
      <cdr:nvSpPr>
        <cdr:cNvPr id="59447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2567" y="5944994"/>
          <a:ext cx="0" cy="3215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0.61333</cdr:x>
      <cdr:y>0.83397</cdr:y>
    </cdr:from>
    <cdr:to>
      <cdr:x>0.61333</cdr:x>
      <cdr:y>0.85469</cdr:y>
    </cdr:to>
    <cdr:sp macro="" textlink="">
      <cdr:nvSpPr>
        <cdr:cNvPr id="59448" name="Freeform 5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16581" y="5944994"/>
          <a:ext cx="0" cy="14761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0.38199</cdr:x>
      <cdr:y>0.83496</cdr:y>
    </cdr:from>
    <cdr:to>
      <cdr:x>0.38199</cdr:x>
      <cdr:y>0.87911</cdr:y>
    </cdr:to>
    <cdr:sp macro="" textlink="">
      <cdr:nvSpPr>
        <cdr:cNvPr id="59449" name="Freeform 5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02814" y="5952023"/>
          <a:ext cx="0" cy="31456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0.85568</cdr:y>
    </cdr:from>
    <cdr:to>
      <cdr:x>0.88802</cdr:x>
      <cdr:y>0.85568</cdr:y>
    </cdr:to>
    <cdr:sp macro="" textlink="">
      <cdr:nvSpPr>
        <cdr:cNvPr id="59450" name="Line 5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6396" y="6099642"/>
          <a:ext cx="533768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0.85741</cdr:y>
    </cdr:from>
    <cdr:to>
      <cdr:x>0.93384</cdr:x>
      <cdr:y>0.87615</cdr:y>
    </cdr:to>
    <cdr:sp macro="" textlink="">
      <cdr:nvSpPr>
        <cdr:cNvPr id="59451" name="Text Box 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6111943"/>
          <a:ext cx="609377" cy="133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0.6084</cdr:x>
      <cdr:y>0.82633</cdr:y>
    </cdr:from>
    <cdr:to>
      <cdr:x>0.99568</cdr:x>
      <cdr:y>0.85987</cdr:y>
    </cdr:to>
    <cdr:sp macro="" textlink="">
      <cdr:nvSpPr>
        <cdr:cNvPr id="59452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4339" y="5890516"/>
          <a:ext cx="2534231" cy="239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0.67467</cdr:x>
      <cdr:y>0.85568</cdr:y>
    </cdr:from>
    <cdr:to>
      <cdr:x>0.67639</cdr:x>
      <cdr:y>0.87911</cdr:y>
    </cdr:to>
    <cdr:sp macro="" textlink="">
      <cdr:nvSpPr>
        <cdr:cNvPr id="59453" name="Freeform 6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417996" y="6099642"/>
          <a:ext cx="11285" cy="16694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0.12381</cdr:x>
      <cdr:y>0.83397</cdr:y>
    </cdr:from>
    <cdr:to>
      <cdr:x>0.48473</cdr:x>
      <cdr:y>0.86333</cdr:y>
    </cdr:to>
    <cdr:sp macro="" textlink="">
      <cdr:nvSpPr>
        <cdr:cNvPr id="59454" name="Text Box 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326" y="5944994"/>
          <a:ext cx="2361736" cy="209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0.10484</cdr:x>
      <cdr:y>0.8542</cdr:y>
    </cdr:from>
    <cdr:to>
      <cdr:x>0.50961</cdr:x>
      <cdr:y>0.88355</cdr:y>
    </cdr:to>
    <cdr:sp macro="" textlink="">
      <cdr:nvSpPr>
        <cdr:cNvPr id="59455" name="Text Box 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194" y="6089098"/>
          <a:ext cx="2648691" cy="209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0.12208</cdr:x>
      <cdr:y>0.85568</cdr:y>
    </cdr:from>
    <cdr:to>
      <cdr:x>0.12208</cdr:x>
      <cdr:y>0.87911</cdr:y>
    </cdr:to>
    <cdr:sp macro="" textlink="">
      <cdr:nvSpPr>
        <cdr:cNvPr id="59456" name="Freeform 6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02042" y="6099642"/>
          <a:ext cx="0" cy="16694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0.84877</cdr:y>
    </cdr:from>
    <cdr:to>
      <cdr:x>0.13785</cdr:x>
      <cdr:y>0.88232</cdr:y>
    </cdr:to>
    <cdr:sp macro="" textlink="">
      <cdr:nvSpPr>
        <cdr:cNvPr id="59457" name="Text Box 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6050436"/>
          <a:ext cx="428820" cy="239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0.38273</cdr:x>
      <cdr:y>0.84877</cdr:y>
    </cdr:from>
    <cdr:to>
      <cdr:x>0.80056</cdr:x>
      <cdr:y>0.88232</cdr:y>
    </cdr:to>
    <cdr:sp macro="" textlink="">
      <cdr:nvSpPr>
        <cdr:cNvPr id="59458" name="Text Box 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7650" y="6050436"/>
          <a:ext cx="2734132" cy="239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0.38347</cdr:x>
      <cdr:y>0.82633</cdr:y>
    </cdr:from>
    <cdr:to>
      <cdr:x>0.70818</cdr:x>
      <cdr:y>0.85987</cdr:y>
    </cdr:to>
    <cdr:sp macro="" textlink="">
      <cdr:nvSpPr>
        <cdr:cNvPr id="59459" name="Text Box 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2486" y="5890516"/>
          <a:ext cx="2124756" cy="239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0.03068</cdr:x>
      <cdr:y>0.28368</cdr:y>
    </cdr:from>
    <cdr:to>
      <cdr:x>0.96439</cdr:x>
      <cdr:y>0.28368</cdr:y>
    </cdr:to>
    <cdr:sp macro="" textlink="">
      <cdr:nvSpPr>
        <cdr:cNvPr id="59460" name="Line 6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3950" y="2024318"/>
          <a:ext cx="610988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0.03093</cdr:x>
      <cdr:y>0.24323</cdr:y>
    </cdr:from>
    <cdr:to>
      <cdr:x>0.96439</cdr:x>
      <cdr:y>0.25211</cdr:y>
    </cdr:to>
    <cdr:sp macro="" textlink="">
      <cdr:nvSpPr>
        <cdr:cNvPr id="59461" name="Freeform 6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562" y="1736111"/>
          <a:ext cx="6108271" cy="63265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0.32804</cdr:x>
      <cdr:y>0.11472</cdr:y>
    </cdr:from>
    <cdr:to>
      <cdr:x>0.33617</cdr:x>
      <cdr:y>0.28319</cdr:y>
    </cdr:to>
    <cdr:sp macro="" textlink="">
      <cdr:nvSpPr>
        <cdr:cNvPr id="59462" name="Freeform 7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9762" y="820525"/>
          <a:ext cx="53200" cy="12002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0.88063</cdr:x>
      <cdr:y>0.2309</cdr:y>
    </cdr:from>
    <cdr:to>
      <cdr:x>0.88555</cdr:x>
      <cdr:y>0.24175</cdr:y>
    </cdr:to>
    <cdr:sp macro="" textlink="">
      <cdr:nvSpPr>
        <cdr:cNvPr id="59463" name="Freeform 71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765717" y="1648243"/>
          <a:ext cx="32242" cy="7732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0.86732</cdr:x>
      <cdr:y>0.2309</cdr:y>
    </cdr:from>
    <cdr:to>
      <cdr:x>0.86732</cdr:x>
      <cdr:y>0.24323</cdr:y>
    </cdr:to>
    <cdr:sp macro="" textlink="">
      <cdr:nvSpPr>
        <cdr:cNvPr id="59464" name="Line 7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78663" y="1648243"/>
          <a:ext cx="0" cy="878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0.85476</cdr:x>
      <cdr:y>0.23238</cdr:y>
    </cdr:from>
    <cdr:to>
      <cdr:x>0.85476</cdr:x>
      <cdr:y>0.24323</cdr:y>
    </cdr:to>
    <cdr:sp macro="" textlink="">
      <cdr:nvSpPr>
        <cdr:cNvPr id="59465" name="Line 7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6446" y="1658787"/>
          <a:ext cx="0" cy="77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0.23164</cdr:y>
    </cdr:from>
    <cdr:to>
      <cdr:x>0.84663</cdr:x>
      <cdr:y>0.24323</cdr:y>
    </cdr:to>
    <cdr:sp macro="" textlink="">
      <cdr:nvSpPr>
        <cdr:cNvPr id="59466" name="Freeform 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04555" y="1653515"/>
          <a:ext cx="38691" cy="825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0.23238</cdr:y>
    </cdr:from>
    <cdr:to>
      <cdr:x>0.82495</cdr:x>
      <cdr:y>0.24348</cdr:y>
    </cdr:to>
    <cdr:sp macro="" textlink="">
      <cdr:nvSpPr>
        <cdr:cNvPr id="59467" name="Freeform 7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658787"/>
          <a:ext cx="38691" cy="7908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0.78504</cdr:x>
      <cdr:y>0.23238</cdr:y>
    </cdr:from>
    <cdr:to>
      <cdr:x>0.79021</cdr:x>
      <cdr:y>0.24323</cdr:y>
    </cdr:to>
    <cdr:sp macro="" textlink="">
      <cdr:nvSpPr>
        <cdr:cNvPr id="59468" name="Freeform 76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140219" y="1658787"/>
          <a:ext cx="33855" cy="7732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0.23238</cdr:y>
    </cdr:from>
    <cdr:to>
      <cdr:x>0.77026</cdr:x>
      <cdr:y>0.24323</cdr:y>
    </cdr:to>
    <cdr:sp macro="" textlink="">
      <cdr:nvSpPr>
        <cdr:cNvPr id="59469" name="Freeform 7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658787"/>
          <a:ext cx="27406" cy="7732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0.73872</cdr:x>
      <cdr:y>0.23238</cdr:y>
    </cdr:from>
    <cdr:to>
      <cdr:x>0.74365</cdr:x>
      <cdr:y>0.24348</cdr:y>
    </cdr:to>
    <cdr:sp macro="" textlink="">
      <cdr:nvSpPr>
        <cdr:cNvPr id="59470" name="Freeform 7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658787"/>
          <a:ext cx="32243" cy="7908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0.7062</cdr:x>
      <cdr:y>0.23164</cdr:y>
    </cdr:from>
    <cdr:to>
      <cdr:x>0.71286</cdr:x>
      <cdr:y>0.24323</cdr:y>
    </cdr:to>
    <cdr:sp macro="" textlink="">
      <cdr:nvSpPr>
        <cdr:cNvPr id="59471" name="Freeform 79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624345" y="1653515"/>
          <a:ext cx="43527" cy="825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0.69389</cdr:x>
      <cdr:y>0.2304</cdr:y>
    </cdr:from>
    <cdr:to>
      <cdr:x>0.69955</cdr:x>
      <cdr:y>0.24323</cdr:y>
    </cdr:to>
    <cdr:sp macro="" textlink="" fLocksText="0">
      <cdr:nvSpPr>
        <cdr:cNvPr id="59472" name="Freeform 8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43740" y="1644728"/>
          <a:ext cx="37079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0.2309</cdr:y>
    </cdr:from>
    <cdr:to>
      <cdr:x>0.67073</cdr:x>
      <cdr:y>0.24175</cdr:y>
    </cdr:to>
    <cdr:sp macro="" textlink="">
      <cdr:nvSpPr>
        <cdr:cNvPr id="59473" name="Freeform 81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648243"/>
          <a:ext cx="33854" cy="7732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0.64831</cdr:x>
      <cdr:y>0.2304</cdr:y>
    </cdr:from>
    <cdr:to>
      <cdr:x>0.65324</cdr:x>
      <cdr:y>0.24175</cdr:y>
    </cdr:to>
    <cdr:sp macro="" textlink="">
      <cdr:nvSpPr>
        <cdr:cNvPr id="59474" name="Freeform 8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45500" y="1644728"/>
          <a:ext cx="32243" cy="8083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0.63328</cdr:x>
      <cdr:y>0.2304</cdr:y>
    </cdr:from>
    <cdr:to>
      <cdr:x>0.63821</cdr:x>
      <cdr:y>0.24175</cdr:y>
    </cdr:to>
    <cdr:sp macro="" textlink="">
      <cdr:nvSpPr>
        <cdr:cNvPr id="59475" name="Freeform 8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47162" y="1644728"/>
          <a:ext cx="32242" cy="8083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0.2304</cdr:y>
    </cdr:from>
    <cdr:to>
      <cdr:x>0.61678</cdr:x>
      <cdr:y>0.24175</cdr:y>
    </cdr:to>
    <cdr:sp macro="" textlink="">
      <cdr:nvSpPr>
        <cdr:cNvPr id="59476" name="Freeform 8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644728"/>
          <a:ext cx="33854" cy="8083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0.52784</cdr:x>
      <cdr:y>0.22917</cdr:y>
    </cdr:from>
    <cdr:to>
      <cdr:x>0.53277</cdr:x>
      <cdr:y>0.24323</cdr:y>
    </cdr:to>
    <cdr:sp macro="" textlink="">
      <cdr:nvSpPr>
        <cdr:cNvPr id="59477" name="Freeform 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635941"/>
          <a:ext cx="32242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0.22966</cdr:y>
    </cdr:from>
    <cdr:to>
      <cdr:x>0.55445</cdr:x>
      <cdr:y>0.24348</cdr:y>
    </cdr:to>
    <cdr:sp macro="" textlink="">
      <cdr:nvSpPr>
        <cdr:cNvPr id="59478" name="Freeform 8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639456"/>
          <a:ext cx="0" cy="984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0.50468</cdr:x>
      <cdr:y>0.22917</cdr:y>
    </cdr:from>
    <cdr:to>
      <cdr:x>0.51133</cdr:x>
      <cdr:y>0.24323</cdr:y>
    </cdr:to>
    <cdr:sp macro="" textlink="">
      <cdr:nvSpPr>
        <cdr:cNvPr id="59479" name="Freeform 8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635941"/>
          <a:ext cx="43526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0.46723</cdr:x>
      <cdr:y>0.22917</cdr:y>
    </cdr:from>
    <cdr:to>
      <cdr:x>0.47241</cdr:x>
      <cdr:y>0.24323</cdr:y>
    </cdr:to>
    <cdr:sp macro="" textlink="">
      <cdr:nvSpPr>
        <cdr:cNvPr id="59480" name="Freeform 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60602" y="1635941"/>
          <a:ext cx="33855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0.4458</cdr:x>
      <cdr:y>0.22917</cdr:y>
    </cdr:from>
    <cdr:to>
      <cdr:x>0.45147</cdr:x>
      <cdr:y>0.24175</cdr:y>
    </cdr:to>
    <cdr:sp macro="" textlink="">
      <cdr:nvSpPr>
        <cdr:cNvPr id="59481" name="Freeform 8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20349" y="1635941"/>
          <a:ext cx="37079" cy="896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0.41919</cdr:x>
      <cdr:y>0.22966</cdr:y>
    </cdr:from>
    <cdr:to>
      <cdr:x>0.42412</cdr:x>
      <cdr:y>0.24175</cdr:y>
    </cdr:to>
    <cdr:sp macro="" textlink="">
      <cdr:nvSpPr>
        <cdr:cNvPr id="59482" name="Freeform 90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46242" y="1639456"/>
          <a:ext cx="32242" cy="861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0.22917</cdr:y>
    </cdr:from>
    <cdr:to>
      <cdr:x>0.4017</cdr:x>
      <cdr:y>0.24175</cdr:y>
    </cdr:to>
    <cdr:sp macro="" textlink="">
      <cdr:nvSpPr>
        <cdr:cNvPr id="59483" name="Freeform 9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635941"/>
          <a:ext cx="32242" cy="896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0.38101</cdr:x>
      <cdr:y>0.22917</cdr:y>
    </cdr:from>
    <cdr:to>
      <cdr:x>0.38692</cdr:x>
      <cdr:y>0.24323</cdr:y>
    </cdr:to>
    <cdr:sp macro="" textlink="">
      <cdr:nvSpPr>
        <cdr:cNvPr id="59484" name="Freeform 9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6365" y="1635941"/>
          <a:ext cx="38691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0.22769</cdr:y>
    </cdr:from>
    <cdr:to>
      <cdr:x>0.35194</cdr:x>
      <cdr:y>0.24323</cdr:y>
    </cdr:to>
    <cdr:sp macro="" textlink="">
      <cdr:nvSpPr>
        <cdr:cNvPr id="59485" name="Freeform 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625397"/>
          <a:ext cx="32242" cy="11071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0.87545</cdr:x>
      <cdr:y>0.20056</cdr:y>
    </cdr:from>
    <cdr:to>
      <cdr:x>0.90452</cdr:x>
      <cdr:y>0.22325</cdr:y>
    </cdr:to>
    <cdr:sp macro="" textlink="">
      <cdr:nvSpPr>
        <cdr:cNvPr id="5948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432087"/>
          <a:ext cx="190229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0.85821</cdr:x>
      <cdr:y>0.19908</cdr:y>
    </cdr:from>
    <cdr:to>
      <cdr:x>0.8858</cdr:x>
      <cdr:y>0.22448</cdr:y>
    </cdr:to>
    <cdr:sp macro="" textlink="">
      <cdr:nvSpPr>
        <cdr:cNvPr id="59487" name="Text Box 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015" y="1421543"/>
          <a:ext cx="180556" cy="18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0.84737</cdr:x>
      <cdr:y>0.20204</cdr:y>
    </cdr:from>
    <cdr:to>
      <cdr:x>0.87496</cdr:x>
      <cdr:y>0.22078</cdr:y>
    </cdr:to>
    <cdr:sp macro="" textlink="">
      <cdr:nvSpPr>
        <cdr:cNvPr id="59488" name="Text Box 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442631"/>
          <a:ext cx="180556" cy="133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0.83234</cdr:x>
      <cdr:y>0.19957</cdr:y>
    </cdr:from>
    <cdr:to>
      <cdr:x>0.85575</cdr:x>
      <cdr:y>0.22226</cdr:y>
    </cdr:to>
    <cdr:sp macro="" textlink="">
      <cdr:nvSpPr>
        <cdr:cNvPr id="5948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744" y="1425057"/>
          <a:ext cx="153150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0.7811</cdr:x>
      <cdr:y>0.20204</cdr:y>
    </cdr:from>
    <cdr:to>
      <cdr:x>0.80869</cdr:x>
      <cdr:y>0.22473</cdr:y>
    </cdr:to>
    <cdr:sp macro="" textlink="">
      <cdr:nvSpPr>
        <cdr:cNvPr id="59490" name="Text Box 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4426" y="1442631"/>
          <a:ext cx="180556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0.81263</cdr:x>
      <cdr:y>0.20204</cdr:y>
    </cdr:from>
    <cdr:to>
      <cdr:x>0.83727</cdr:x>
      <cdr:y>0.22473</cdr:y>
    </cdr:to>
    <cdr:sp macro="" textlink="">
      <cdr:nvSpPr>
        <cdr:cNvPr id="5949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442631"/>
          <a:ext cx="161211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0.75104</cdr:x>
      <cdr:y>0.2008</cdr:y>
    </cdr:from>
    <cdr:to>
      <cdr:x>0.79317</cdr:x>
      <cdr:y>0.2235</cdr:y>
    </cdr:to>
    <cdr:sp macro="" textlink="">
      <cdr:nvSpPr>
        <cdr:cNvPr id="5949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433844"/>
          <a:ext cx="275670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0.72296</cdr:x>
      <cdr:y>0.2008</cdr:y>
    </cdr:from>
    <cdr:to>
      <cdr:x>0.7609</cdr:x>
      <cdr:y>0.2235</cdr:y>
    </cdr:to>
    <cdr:sp macro="" textlink="">
      <cdr:nvSpPr>
        <cdr:cNvPr id="5949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433844"/>
          <a:ext cx="248264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0.69955</cdr:x>
      <cdr:y>0.2008</cdr:y>
    </cdr:from>
    <cdr:to>
      <cdr:x>0.7402</cdr:x>
      <cdr:y>0.2235</cdr:y>
    </cdr:to>
    <cdr:sp macro="" textlink="">
      <cdr:nvSpPr>
        <cdr:cNvPr id="5949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433844"/>
          <a:ext cx="265997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0.68132</cdr:x>
      <cdr:y>0.2008</cdr:y>
    </cdr:from>
    <cdr:to>
      <cdr:x>0.71778</cdr:x>
      <cdr:y>0.2235</cdr:y>
    </cdr:to>
    <cdr:sp macro="" textlink="">
      <cdr:nvSpPr>
        <cdr:cNvPr id="5949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433844"/>
          <a:ext cx="238591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0.66161</cdr:x>
      <cdr:y>0.2008</cdr:y>
    </cdr:from>
    <cdr:to>
      <cdr:x>0.6966</cdr:x>
      <cdr:y>0.2235</cdr:y>
    </cdr:to>
    <cdr:sp macro="" textlink="">
      <cdr:nvSpPr>
        <cdr:cNvPr id="5949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2554" y="1433844"/>
          <a:ext cx="228919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0.63747</cdr:x>
      <cdr:y>0.2008</cdr:y>
    </cdr:from>
    <cdr:to>
      <cdr:x>0.67812</cdr:x>
      <cdr:y>0.2235</cdr:y>
    </cdr:to>
    <cdr:sp macro="" textlink="">
      <cdr:nvSpPr>
        <cdr:cNvPr id="5949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568" y="1433844"/>
          <a:ext cx="265997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0.59756</cdr:x>
      <cdr:y>0.19809</cdr:y>
    </cdr:from>
    <cdr:to>
      <cdr:x>0.63698</cdr:x>
      <cdr:y>0.2235</cdr:y>
    </cdr:to>
    <cdr:sp macro="" textlink="">
      <cdr:nvSpPr>
        <cdr:cNvPr id="5949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414513"/>
          <a:ext cx="257937" cy="18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0.62835</cdr:x>
      <cdr:y>0.24397</cdr:y>
    </cdr:from>
    <cdr:to>
      <cdr:x>0.66334</cdr:x>
      <cdr:y>0.26666</cdr:y>
    </cdr:to>
    <cdr:sp macro="" textlink="">
      <cdr:nvSpPr>
        <cdr:cNvPr id="5949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4920" y="1741383"/>
          <a:ext cx="228919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0.57194</cdr:x>
      <cdr:y>0.2008</cdr:y>
    </cdr:from>
    <cdr:to>
      <cdr:x>0.60396</cdr:x>
      <cdr:y>0.2235</cdr:y>
    </cdr:to>
    <cdr:sp macro="" textlink="">
      <cdr:nvSpPr>
        <cdr:cNvPr id="5950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433844"/>
          <a:ext cx="209573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0.56036</cdr:x>
      <cdr:y>0.20105</cdr:y>
    </cdr:from>
    <cdr:to>
      <cdr:x>0.58943</cdr:x>
      <cdr:y>0.22374</cdr:y>
    </cdr:to>
    <cdr:sp macro="" textlink="">
      <cdr:nvSpPr>
        <cdr:cNvPr id="5950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435602"/>
          <a:ext cx="190228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0.57194</cdr:x>
      <cdr:y>0.2309</cdr:y>
    </cdr:from>
    <cdr:to>
      <cdr:x>0.5776</cdr:x>
      <cdr:y>0.24175</cdr:y>
    </cdr:to>
    <cdr:sp macro="" textlink="">
      <cdr:nvSpPr>
        <cdr:cNvPr id="59502" name="Freeform 1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45748" y="1648243"/>
          <a:ext cx="37078" cy="7732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0.58179</cdr:x>
      <cdr:y>0.2309</cdr:y>
    </cdr:from>
    <cdr:to>
      <cdr:x>0.58598</cdr:x>
      <cdr:y>0.24323</cdr:y>
    </cdr:to>
    <cdr:sp macro="" textlink="">
      <cdr:nvSpPr>
        <cdr:cNvPr id="59503" name="Freeform 1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10232" y="1648243"/>
          <a:ext cx="27406" cy="8786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0.54287</cdr:x>
      <cdr:y>0.20204</cdr:y>
    </cdr:from>
    <cdr:to>
      <cdr:x>0.57785</cdr:x>
      <cdr:y>0.22078</cdr:y>
    </cdr:to>
    <cdr:sp macro="" textlink="">
      <cdr:nvSpPr>
        <cdr:cNvPr id="5950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519" y="1442631"/>
          <a:ext cx="228919" cy="133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0.51725</cdr:x>
      <cdr:y>0.19982</cdr:y>
    </cdr:from>
    <cdr:to>
      <cdr:x>0.55223</cdr:x>
      <cdr:y>0.22251</cdr:y>
    </cdr:to>
    <cdr:sp macro="" textlink="">
      <cdr:nvSpPr>
        <cdr:cNvPr id="5950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7860" y="1426815"/>
          <a:ext cx="228919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0.48965</cdr:x>
      <cdr:y>0.19957</cdr:y>
    </cdr:from>
    <cdr:to>
      <cdr:x>0.52464</cdr:x>
      <cdr:y>0.22226</cdr:y>
    </cdr:to>
    <cdr:sp macro="" textlink="">
      <cdr:nvSpPr>
        <cdr:cNvPr id="5950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7304" y="1425057"/>
          <a:ext cx="228919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0.45147</cdr:x>
      <cdr:y>0.2008</cdr:y>
    </cdr:from>
    <cdr:to>
      <cdr:x>0.50099</cdr:x>
      <cdr:y>0.2235</cdr:y>
    </cdr:to>
    <cdr:sp macro="" textlink="">
      <cdr:nvSpPr>
        <cdr:cNvPr id="5950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7428" y="1433844"/>
          <a:ext cx="324033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0.43003</cdr:x>
      <cdr:y>0.2008</cdr:y>
    </cdr:from>
    <cdr:to>
      <cdr:x>0.47364</cdr:x>
      <cdr:y>0.2235</cdr:y>
    </cdr:to>
    <cdr:sp macro="" textlink="">
      <cdr:nvSpPr>
        <cdr:cNvPr id="5950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7174" y="1433844"/>
          <a:ext cx="285343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0.4118</cdr:x>
      <cdr:y>0.20105</cdr:y>
    </cdr:from>
    <cdr:to>
      <cdr:x>0.44383</cdr:x>
      <cdr:y>0.22374</cdr:y>
    </cdr:to>
    <cdr:sp macro="" textlink="">
      <cdr:nvSpPr>
        <cdr:cNvPr id="5950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435602"/>
          <a:ext cx="209574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0.2008</cdr:y>
    </cdr:from>
    <cdr:to>
      <cdr:x>0.4219</cdr:x>
      <cdr:y>0.2235</cdr:y>
    </cdr:to>
    <cdr:sp macro="" textlink="">
      <cdr:nvSpPr>
        <cdr:cNvPr id="5951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433844"/>
          <a:ext cx="228919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0.33617</cdr:x>
      <cdr:y>0.24397</cdr:y>
    </cdr:from>
    <cdr:to>
      <cdr:x>0.37115</cdr:x>
      <cdr:y>0.26666</cdr:y>
    </cdr:to>
    <cdr:sp macro="" textlink="">
      <cdr:nvSpPr>
        <cdr:cNvPr id="5951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741383"/>
          <a:ext cx="228919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0.36623</cdr:x>
      <cdr:y>0.24471</cdr:y>
    </cdr:from>
    <cdr:to>
      <cdr:x>0.40121</cdr:x>
      <cdr:y>0.2674</cdr:y>
    </cdr:to>
    <cdr:sp macro="" textlink="">
      <cdr:nvSpPr>
        <cdr:cNvPr id="5951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746655"/>
          <a:ext cx="228919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0.88383</cdr:x>
      <cdr:y>0.17071</cdr:y>
    </cdr:from>
    <cdr:to>
      <cdr:x>0.96538</cdr:x>
      <cdr:y>0.20006</cdr:y>
    </cdr:to>
    <cdr:sp macro="" textlink="">
      <cdr:nvSpPr>
        <cdr:cNvPr id="5951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6674" y="1219446"/>
          <a:ext cx="533607" cy="209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0.90403</cdr:x>
      <cdr:y>0.20944</cdr:y>
    </cdr:from>
    <cdr:to>
      <cdr:x>0.93902</cdr:x>
      <cdr:y>0.23213</cdr:y>
    </cdr:to>
    <cdr:sp macro="" textlink="">
      <cdr:nvSpPr>
        <cdr:cNvPr id="5951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18867" y="1495352"/>
          <a:ext cx="228919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0.906</cdr:x>
      <cdr:y>0.24742</cdr:y>
    </cdr:from>
    <cdr:to>
      <cdr:x>0.94542</cdr:x>
      <cdr:y>0.27011</cdr:y>
    </cdr:to>
    <cdr:sp macro="" textlink="">
      <cdr:nvSpPr>
        <cdr:cNvPr id="5951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1764" y="1765986"/>
          <a:ext cx="257937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0.84072</cdr:x>
      <cdr:y>0.83496</cdr:y>
    </cdr:from>
    <cdr:to>
      <cdr:x>0.93089</cdr:x>
      <cdr:y>0.85371</cdr:y>
    </cdr:to>
    <cdr:sp macro="" textlink="">
      <cdr:nvSpPr>
        <cdr:cNvPr id="5951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5952023"/>
          <a:ext cx="590031" cy="133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0.88555</cdr:x>
      <cdr:y>0.83397</cdr:y>
    </cdr:from>
    <cdr:to>
      <cdr:x>0.98459</cdr:x>
      <cdr:y>0.85272</cdr:y>
    </cdr:to>
    <cdr:sp macro="" textlink="">
      <cdr:nvSpPr>
        <cdr:cNvPr id="5951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7959" y="5944994"/>
          <a:ext cx="648066" cy="133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0.89984</cdr:x>
      <cdr:y>0.85568</cdr:y>
    </cdr:from>
    <cdr:to>
      <cdr:x>0.96981</cdr:x>
      <cdr:y>0.87837</cdr:y>
    </cdr:to>
    <cdr:sp macro="" textlink="">
      <cdr:nvSpPr>
        <cdr:cNvPr id="5951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1461" y="6099642"/>
          <a:ext cx="457838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0.67639</cdr:x>
      <cdr:y>0.85297</cdr:y>
    </cdr:from>
    <cdr:to>
      <cdr:x>0.92965</cdr:x>
      <cdr:y>0.88232</cdr:y>
    </cdr:to>
    <cdr:sp macro="" textlink="">
      <cdr:nvSpPr>
        <cdr:cNvPr id="5951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81" y="6080311"/>
          <a:ext cx="1657245" cy="209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0.01664</cdr:x>
      <cdr:y>0.82978</cdr:y>
    </cdr:from>
    <cdr:to>
      <cdr:x>0.08932</cdr:x>
      <cdr:y>0.85247</cdr:y>
    </cdr:to>
    <cdr:sp macro="" textlink="">
      <cdr:nvSpPr>
        <cdr:cNvPr id="5952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060" y="5915119"/>
          <a:ext cx="475571" cy="16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0.01664</cdr:x>
      <cdr:y>0.84951</cdr:y>
    </cdr:from>
    <cdr:to>
      <cdr:x>0.08932</cdr:x>
      <cdr:y>0.88306</cdr:y>
    </cdr:to>
    <cdr:sp macro="" textlink="">
      <cdr:nvSpPr>
        <cdr:cNvPr id="5952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060" y="6055708"/>
          <a:ext cx="475571" cy="239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0.01516</cdr:x>
      <cdr:y>0.24076</cdr:y>
    </cdr:from>
    <cdr:to>
      <cdr:x>0.331</cdr:x>
      <cdr:y>0.27431</cdr:y>
    </cdr:to>
    <cdr:sp macro="" textlink="">
      <cdr:nvSpPr>
        <cdr:cNvPr id="5952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387" y="1718537"/>
          <a:ext cx="2066721" cy="239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(cm/s )</a:t>
          </a:r>
          <a:r>
            <a:rPr kumimoji="0" lang="fa-IR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لگاريتم سرعت سقوط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0.0393</cdr:x>
      <cdr:y>0.186</cdr:y>
    </cdr:from>
    <cdr:to>
      <cdr:x>0.05384</cdr:x>
      <cdr:y>0.22473</cdr:y>
    </cdr:to>
    <cdr:sp macro="" textlink="">
      <cdr:nvSpPr>
        <cdr:cNvPr id="5952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74" y="1328403"/>
          <a:ext cx="95114" cy="275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0.09474</cdr:x>
      <cdr:y>0.18847</cdr:y>
    </cdr:from>
    <cdr:to>
      <cdr:x>0.21693</cdr:x>
      <cdr:y>0.2193</cdr:y>
    </cdr:to>
    <cdr:sp macro="" textlink="">
      <cdr:nvSpPr>
        <cdr:cNvPr id="5952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098" y="1345976"/>
          <a:ext cx="799604" cy="219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FF0000"/>
              </a:solidFill>
              <a:latin typeface="Arial"/>
              <a:cs typeface="Arial"/>
            </a:rPr>
            <a:t>SC</a:t>
          </a:r>
        </a:p>
      </cdr:txBody>
    </cdr:sp>
  </cdr:relSizeAnchor>
  <cdr:relSizeAnchor xmlns:cdr="http://schemas.openxmlformats.org/drawingml/2006/chartDrawing">
    <cdr:from>
      <cdr:x>0.01516</cdr:x>
      <cdr:y>0.13988</cdr:y>
    </cdr:from>
    <cdr:to>
      <cdr:x>0.331</cdr:x>
      <cdr:y>0.18798</cdr:y>
    </cdr:to>
    <cdr:sp macro="" textlink="">
      <cdr:nvSpPr>
        <cdr:cNvPr id="5952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387" y="999776"/>
          <a:ext cx="2066721" cy="3426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0.85328</cdr:x>
      <cdr:y>0.21659</cdr:y>
    </cdr:from>
    <cdr:to>
      <cdr:x>0.87225</cdr:x>
      <cdr:y>0.22991</cdr:y>
    </cdr:to>
    <cdr:sp macro="" textlink="">
      <cdr:nvSpPr>
        <cdr:cNvPr id="5952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773" y="1546315"/>
          <a:ext cx="124132" cy="94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0.25532</cdr:y>
    </cdr:from>
    <cdr:to>
      <cdr:x>0.83554</cdr:x>
      <cdr:y>0.26864</cdr:y>
    </cdr:to>
    <cdr:sp macro="" textlink="">
      <cdr:nvSpPr>
        <cdr:cNvPr id="5952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822221"/>
          <a:ext cx="124132" cy="94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0.85402</cdr:x>
      <cdr:y>0.25778</cdr:y>
    </cdr:from>
    <cdr:to>
      <cdr:x>0.87299</cdr:x>
      <cdr:y>0.2711</cdr:y>
    </cdr:to>
    <cdr:sp macro="" textlink="">
      <cdr:nvSpPr>
        <cdr:cNvPr id="5952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609" y="1839795"/>
          <a:ext cx="124132" cy="94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0.21659</cdr:y>
    </cdr:from>
    <cdr:to>
      <cdr:x>0.83554</cdr:x>
      <cdr:y>0.22991</cdr:y>
    </cdr:to>
    <cdr:sp macro="" textlink="">
      <cdr:nvSpPr>
        <cdr:cNvPr id="5952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546315"/>
          <a:ext cx="124132" cy="94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0.03045</cdr:x>
      <cdr:y>0.11466</cdr:y>
    </cdr:from>
    <cdr:to>
      <cdr:x>0.98832</cdr:x>
      <cdr:y>0.83526</cdr:y>
    </cdr:to>
    <cdr:sp macro="" textlink="">
      <cdr:nvSpPr>
        <cdr:cNvPr id="604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675" y="825655"/>
          <a:ext cx="6249750" cy="51889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0.07233</cdr:x>
      <cdr:y>0.83526</cdr:y>
    </cdr:from>
    <cdr:to>
      <cdr:x>0.88998</cdr:x>
      <cdr:y>0.88065</cdr:y>
    </cdr:to>
    <cdr:sp macro="" textlink="">
      <cdr:nvSpPr>
        <cdr:cNvPr id="6041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767" y="6025768"/>
          <a:ext cx="5342678" cy="3272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0.86929</cdr:x>
      <cdr:y>0.27106</cdr:y>
    </cdr:from>
    <cdr:to>
      <cdr:x>0.86929</cdr:x>
      <cdr:y>0.28389</cdr:y>
    </cdr:to>
    <cdr:sp macro="" textlink="">
      <cdr:nvSpPr>
        <cdr:cNvPr id="6041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83228" y="1957667"/>
          <a:ext cx="0" cy="924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0.84342</cdr:x>
      <cdr:y>0.27106</cdr:y>
    </cdr:from>
    <cdr:to>
      <cdr:x>0.84342</cdr:x>
      <cdr:y>0.2834</cdr:y>
    </cdr:to>
    <cdr:sp macro="" textlink="">
      <cdr:nvSpPr>
        <cdr:cNvPr id="60420" name="Freeform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14207" y="1957667"/>
          <a:ext cx="0" cy="889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0.82026</cdr:x>
      <cdr:y>0.27106</cdr:y>
    </cdr:from>
    <cdr:to>
      <cdr:x>0.82026</cdr:x>
      <cdr:y>0.28389</cdr:y>
    </cdr:to>
    <cdr:sp macro="" textlink="">
      <cdr:nvSpPr>
        <cdr:cNvPr id="60421" name="Freeform 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893" y="1957667"/>
          <a:ext cx="0" cy="9249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0.78947</cdr:x>
      <cdr:y>0.26983</cdr:y>
    </cdr:from>
    <cdr:to>
      <cdr:x>0.79119</cdr:x>
      <cdr:y>0.28389</cdr:y>
    </cdr:to>
    <cdr:sp macro="" textlink="">
      <cdr:nvSpPr>
        <cdr:cNvPr id="60422" name="Freeform 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61677" y="1948773"/>
          <a:ext cx="11268" cy="10139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0.76705</cdr:x>
      <cdr:y>0.2686</cdr:y>
    </cdr:from>
    <cdr:to>
      <cdr:x>0.76877</cdr:x>
      <cdr:y>0.28389</cdr:y>
    </cdr:to>
    <cdr:sp macro="" textlink="">
      <cdr:nvSpPr>
        <cdr:cNvPr id="60423" name="Freeform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5192" y="1939879"/>
          <a:ext cx="11268" cy="11028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0.7163</cdr:x>
      <cdr:y>0.2686</cdr:y>
    </cdr:from>
    <cdr:to>
      <cdr:x>0.7163</cdr:x>
      <cdr:y>0.28389</cdr:y>
    </cdr:to>
    <cdr:sp macro="" textlink="">
      <cdr:nvSpPr>
        <cdr:cNvPr id="60424" name="Freeform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83589" y="1939879"/>
          <a:ext cx="0" cy="11028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0.66654</cdr:x>
      <cdr:y>0.27106</cdr:y>
    </cdr:from>
    <cdr:to>
      <cdr:x>0.67146</cdr:x>
      <cdr:y>0.2834</cdr:y>
    </cdr:to>
    <cdr:sp macro="" textlink="">
      <cdr:nvSpPr>
        <cdr:cNvPr id="60425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424" y="1957667"/>
          <a:ext cx="32195" cy="889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0.61258</cdr:x>
      <cdr:y>0.26983</cdr:y>
    </cdr:from>
    <cdr:to>
      <cdr:x>0.61751</cdr:x>
      <cdr:y>0.2834</cdr:y>
    </cdr:to>
    <cdr:sp macro="" textlink="">
      <cdr:nvSpPr>
        <cdr:cNvPr id="60426" name="Freeform 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894" y="1948773"/>
          <a:ext cx="32195" cy="9783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0.55518</cdr:x>
      <cdr:y>0.27205</cdr:y>
    </cdr:from>
    <cdr:to>
      <cdr:x>0.55518</cdr:x>
      <cdr:y>0.28389</cdr:y>
    </cdr:to>
    <cdr:sp macro="" textlink="">
      <cdr:nvSpPr>
        <cdr:cNvPr id="60427" name="Freeform 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0828" y="1964782"/>
          <a:ext cx="0" cy="853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0.47216</cdr:x>
      <cdr:y>0.27131</cdr:y>
    </cdr:from>
    <cdr:to>
      <cdr:x>0.47216</cdr:x>
      <cdr:y>0.28389</cdr:y>
    </cdr:to>
    <cdr:sp macro="" textlink="">
      <cdr:nvSpPr>
        <cdr:cNvPr id="60428" name="Freeform 1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88351" y="1959446"/>
          <a:ext cx="0" cy="9071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0.39727</cdr:x>
      <cdr:y>0.27106</cdr:y>
    </cdr:from>
    <cdr:to>
      <cdr:x>0.39727</cdr:x>
      <cdr:y>0.28389</cdr:y>
    </cdr:to>
    <cdr:sp macro="" textlink="">
      <cdr:nvSpPr>
        <cdr:cNvPr id="60429" name="Freeform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8995" y="1957667"/>
          <a:ext cx="0" cy="9249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0.8619</cdr:x>
      <cdr:y>0.24417</cdr:y>
    </cdr:from>
    <cdr:to>
      <cdr:x>0.88678</cdr:x>
      <cdr:y>0.26662</cdr:y>
    </cdr:to>
    <cdr:sp macro="" textlink="">
      <cdr:nvSpPr>
        <cdr:cNvPr id="6043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4936" y="1763778"/>
          <a:ext cx="162582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0.83603</cdr:x>
      <cdr:y>0.24417</cdr:y>
    </cdr:from>
    <cdr:to>
      <cdr:x>0.8651</cdr:x>
      <cdr:y>0.26662</cdr:y>
    </cdr:to>
    <cdr:sp macro="" textlink="">
      <cdr:nvSpPr>
        <cdr:cNvPr id="60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915" y="1763778"/>
          <a:ext cx="189947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0.81361</cdr:x>
      <cdr:y>0.24417</cdr:y>
    </cdr:from>
    <cdr:to>
      <cdr:x>0.83849</cdr:x>
      <cdr:y>0.26662</cdr:y>
    </cdr:to>
    <cdr:sp macro="" textlink="">
      <cdr:nvSpPr>
        <cdr:cNvPr id="6043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9430" y="1763778"/>
          <a:ext cx="162582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0.77961</cdr:x>
      <cdr:y>0.24417</cdr:y>
    </cdr:from>
    <cdr:to>
      <cdr:x>0.81164</cdr:x>
      <cdr:y>0.26662</cdr:y>
    </cdr:to>
    <cdr:sp macro="" textlink="">
      <cdr:nvSpPr>
        <cdr:cNvPr id="6043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7288" y="1763778"/>
          <a:ext cx="209264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0.75202</cdr:x>
      <cdr:y>0.24417</cdr:y>
    </cdr:from>
    <cdr:to>
      <cdr:x>0.78996</cdr:x>
      <cdr:y>0.26662</cdr:y>
    </cdr:to>
    <cdr:sp macro="" textlink="">
      <cdr:nvSpPr>
        <cdr:cNvPr id="6043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6999" y="1763778"/>
          <a:ext cx="247897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0.70053</cdr:x>
      <cdr:y>0.24417</cdr:y>
    </cdr:from>
    <cdr:to>
      <cdr:x>0.74562</cdr:x>
      <cdr:y>0.26662</cdr:y>
    </cdr:to>
    <cdr:sp macro="" textlink="">
      <cdr:nvSpPr>
        <cdr:cNvPr id="6043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566" y="1763778"/>
          <a:ext cx="294580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0.85771</cdr:x>
      <cdr:y>0.27106</cdr:y>
    </cdr:from>
    <cdr:to>
      <cdr:x>0.85771</cdr:x>
      <cdr:y>0.2834</cdr:y>
    </cdr:to>
    <cdr:sp macro="" textlink="">
      <cdr:nvSpPr>
        <cdr:cNvPr id="60436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07571" y="1957667"/>
          <a:ext cx="0" cy="889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0.84859</cdr:x>
      <cdr:y>0.24417</cdr:y>
    </cdr:from>
    <cdr:to>
      <cdr:x>0.87914</cdr:x>
      <cdr:y>0.26662</cdr:y>
    </cdr:to>
    <cdr:sp macro="" textlink="">
      <cdr:nvSpPr>
        <cdr:cNvPr id="6043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11" y="1763778"/>
          <a:ext cx="199606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0.7397</cdr:x>
      <cdr:y>0.2686</cdr:y>
    </cdr:from>
    <cdr:to>
      <cdr:x>0.7397</cdr:x>
      <cdr:y>0.28389</cdr:y>
    </cdr:to>
    <cdr:sp macro="" textlink="">
      <cdr:nvSpPr>
        <cdr:cNvPr id="60438" name="Freeform 2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6512" y="1939879"/>
          <a:ext cx="0" cy="11028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0.72394</cdr:x>
      <cdr:y>0.24417</cdr:y>
    </cdr:from>
    <cdr:to>
      <cdr:x>0.76188</cdr:x>
      <cdr:y>0.26662</cdr:y>
    </cdr:to>
    <cdr:sp macro="" textlink="">
      <cdr:nvSpPr>
        <cdr:cNvPr id="6043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490" y="1763778"/>
          <a:ext cx="247898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0.69487</cdr:x>
      <cdr:y>0.27106</cdr:y>
    </cdr:from>
    <cdr:to>
      <cdr:x>0.69487</cdr:x>
      <cdr:y>0.28389</cdr:y>
    </cdr:to>
    <cdr:sp macro="" textlink="">
      <cdr:nvSpPr>
        <cdr:cNvPr id="60440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43542" y="1957667"/>
          <a:ext cx="0" cy="924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0.6823</cdr:x>
      <cdr:y>0.24417</cdr:y>
    </cdr:from>
    <cdr:to>
      <cdr:x>0.71729</cdr:x>
      <cdr:y>0.26662</cdr:y>
    </cdr:to>
    <cdr:sp macro="" textlink="">
      <cdr:nvSpPr>
        <cdr:cNvPr id="6044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447" y="1763778"/>
          <a:ext cx="228580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0.65397</cdr:x>
      <cdr:y>0.24343</cdr:y>
    </cdr:from>
    <cdr:to>
      <cdr:x>0.70053</cdr:x>
      <cdr:y>0.26588</cdr:y>
    </cdr:to>
    <cdr:sp macro="" textlink="">
      <cdr:nvSpPr>
        <cdr:cNvPr id="60442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6328" y="1758442"/>
          <a:ext cx="304238" cy="16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0.64658</cdr:x>
      <cdr:y>0.24417</cdr:y>
    </cdr:from>
    <cdr:to>
      <cdr:x>0.68452</cdr:x>
      <cdr:y>0.26662</cdr:y>
    </cdr:to>
    <cdr:sp macro="" textlink="">
      <cdr:nvSpPr>
        <cdr:cNvPr id="6044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036" y="1763778"/>
          <a:ext cx="247898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0.65988</cdr:x>
      <cdr:y>0.27106</cdr:y>
    </cdr:from>
    <cdr:to>
      <cdr:x>0.65988</cdr:x>
      <cdr:y>0.28389</cdr:y>
    </cdr:to>
    <cdr:sp macro="" textlink="">
      <cdr:nvSpPr>
        <cdr:cNvPr id="60444" name="Freeform 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14962" y="1957667"/>
          <a:ext cx="0" cy="9249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0.64067</cdr:x>
      <cdr:y>0.27106</cdr:y>
    </cdr:from>
    <cdr:to>
      <cdr:x>0.64067</cdr:x>
      <cdr:y>0.28389</cdr:y>
    </cdr:to>
    <cdr:sp macro="" textlink="">
      <cdr:nvSpPr>
        <cdr:cNvPr id="60445" name="Freeform 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89403" y="1957667"/>
          <a:ext cx="0" cy="9249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0.6217</cdr:x>
      <cdr:y>0.201</cdr:y>
    </cdr:from>
    <cdr:to>
      <cdr:x>0.65668</cdr:x>
      <cdr:y>0.22345</cdr:y>
    </cdr:to>
    <cdr:sp macro="" textlink="">
      <cdr:nvSpPr>
        <cdr:cNvPr id="60446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5454" y="1452489"/>
          <a:ext cx="228581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0.62244</cdr:x>
      <cdr:y>0.26983</cdr:y>
    </cdr:from>
    <cdr:to>
      <cdr:x>0.62244</cdr:x>
      <cdr:y>0.28389</cdr:y>
    </cdr:to>
    <cdr:sp macro="" textlink="">
      <cdr:nvSpPr>
        <cdr:cNvPr id="60447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70283" y="1948773"/>
          <a:ext cx="0" cy="1013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0.61258</cdr:x>
      <cdr:y>0.24368</cdr:y>
    </cdr:from>
    <cdr:to>
      <cdr:x>0.64461</cdr:x>
      <cdr:y>0.26613</cdr:y>
    </cdr:to>
    <cdr:sp macro="" textlink="">
      <cdr:nvSpPr>
        <cdr:cNvPr id="60448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5894" y="1760221"/>
          <a:ext cx="209265" cy="16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0.5983</cdr:x>
      <cdr:y>0.24417</cdr:y>
    </cdr:from>
    <cdr:to>
      <cdr:x>0.63771</cdr:x>
      <cdr:y>0.26662</cdr:y>
    </cdr:to>
    <cdr:sp macro="" textlink="">
      <cdr:nvSpPr>
        <cdr:cNvPr id="60449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2530" y="1763778"/>
          <a:ext cx="257556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0.58672</cdr:x>
      <cdr:y>0.27106</cdr:y>
    </cdr:from>
    <cdr:to>
      <cdr:x>0.59164</cdr:x>
      <cdr:y>0.2834</cdr:y>
    </cdr:to>
    <cdr:sp macro="" textlink="">
      <cdr:nvSpPr>
        <cdr:cNvPr id="60450" name="Freeform 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36873" y="1957667"/>
          <a:ext cx="32195" cy="889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0.57686</cdr:x>
      <cdr:y>0.26983</cdr:y>
    </cdr:from>
    <cdr:to>
      <cdr:x>0.57834</cdr:x>
      <cdr:y>0.28389</cdr:y>
    </cdr:to>
    <cdr:sp macro="" textlink="">
      <cdr:nvSpPr>
        <cdr:cNvPr id="60451" name="Freeform 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72484" y="1948773"/>
          <a:ext cx="9659" cy="10139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0.57267</cdr:x>
      <cdr:y>0.24417</cdr:y>
    </cdr:from>
    <cdr:to>
      <cdr:x>0.61357</cdr:x>
      <cdr:y>0.26662</cdr:y>
    </cdr:to>
    <cdr:sp macro="" textlink="">
      <cdr:nvSpPr>
        <cdr:cNvPr id="60452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119" y="1763778"/>
          <a:ext cx="267214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0.5611</cdr:x>
      <cdr:y>0.24417</cdr:y>
    </cdr:from>
    <cdr:to>
      <cdr:x>0.60199</cdr:x>
      <cdr:y>0.26662</cdr:y>
    </cdr:to>
    <cdr:sp macro="" textlink="">
      <cdr:nvSpPr>
        <cdr:cNvPr id="60453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462" y="1763778"/>
          <a:ext cx="267214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0.53942</cdr:x>
      <cdr:y>0.24417</cdr:y>
    </cdr:from>
    <cdr:to>
      <cdr:x>0.58893</cdr:x>
      <cdr:y>0.26662</cdr:y>
    </cdr:to>
    <cdr:sp macro="" textlink="">
      <cdr:nvSpPr>
        <cdr:cNvPr id="60454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7806" y="1763778"/>
          <a:ext cx="323555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0.52858</cdr:x>
      <cdr:y>0.27106</cdr:y>
    </cdr:from>
    <cdr:to>
      <cdr:x>0.52858</cdr:x>
      <cdr:y>0.28389</cdr:y>
    </cdr:to>
    <cdr:sp macro="" textlink="">
      <cdr:nvSpPr>
        <cdr:cNvPr id="60455" name="Freeform 3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6978" y="1957667"/>
          <a:ext cx="0" cy="9249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0.51207</cdr:x>
      <cdr:y>0.24417</cdr:y>
    </cdr:from>
    <cdr:to>
      <cdr:x>0.55297</cdr:x>
      <cdr:y>0.26662</cdr:y>
    </cdr:to>
    <cdr:sp macro="" textlink="">
      <cdr:nvSpPr>
        <cdr:cNvPr id="60456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9127" y="1763778"/>
          <a:ext cx="267214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0.50542</cdr:x>
      <cdr:y>0.26983</cdr:y>
    </cdr:from>
    <cdr:to>
      <cdr:x>0.50542</cdr:x>
      <cdr:y>0.28389</cdr:y>
    </cdr:to>
    <cdr:sp macro="" textlink="">
      <cdr:nvSpPr>
        <cdr:cNvPr id="60457" name="Freeform 4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64" y="1948773"/>
          <a:ext cx="0" cy="10139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0.49286</cdr:x>
      <cdr:y>0.24343</cdr:y>
    </cdr:from>
    <cdr:to>
      <cdr:x>0.52784</cdr:x>
      <cdr:y>0.26588</cdr:y>
    </cdr:to>
    <cdr:sp macro="" textlink="">
      <cdr:nvSpPr>
        <cdr:cNvPr id="60458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568" y="1758442"/>
          <a:ext cx="228581" cy="16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0.46132</cdr:x>
      <cdr:y>0.24541</cdr:y>
    </cdr:from>
    <cdr:to>
      <cdr:x>0.49335</cdr:x>
      <cdr:y>0.26391</cdr:y>
    </cdr:to>
    <cdr:sp macro="" textlink="">
      <cdr:nvSpPr>
        <cdr:cNvPr id="60459" name="Text Box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7523" y="1772672"/>
          <a:ext cx="209264" cy="133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0.45221</cdr:x>
      <cdr:y>0.27131</cdr:y>
    </cdr:from>
    <cdr:to>
      <cdr:x>0.45221</cdr:x>
      <cdr:y>0.28389</cdr:y>
    </cdr:to>
    <cdr:sp macro="" textlink="">
      <cdr:nvSpPr>
        <cdr:cNvPr id="60460" name="Freeform 4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57963" y="1959446"/>
          <a:ext cx="0" cy="9071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0.44137</cdr:x>
      <cdr:y>0.24491</cdr:y>
    </cdr:from>
    <cdr:to>
      <cdr:x>0.46773</cdr:x>
      <cdr:y>0.26736</cdr:y>
    </cdr:to>
    <cdr:sp macro="" textlink="">
      <cdr:nvSpPr>
        <cdr:cNvPr id="60461" name="Text Box 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135" y="1769115"/>
          <a:ext cx="172241" cy="16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0.42462</cdr:x>
      <cdr:y>0.26983</cdr:y>
    </cdr:from>
    <cdr:to>
      <cdr:x>0.42462</cdr:x>
      <cdr:y>0.2834</cdr:y>
    </cdr:to>
    <cdr:sp macro="" textlink="">
      <cdr:nvSpPr>
        <cdr:cNvPr id="60462" name="Freeform 4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77674" y="1948773"/>
          <a:ext cx="0" cy="9783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0.4123</cdr:x>
      <cdr:y>0.24417</cdr:y>
    </cdr:from>
    <cdr:to>
      <cdr:x>0.44432</cdr:x>
      <cdr:y>0.26662</cdr:y>
    </cdr:to>
    <cdr:sp macro="" textlink="">
      <cdr:nvSpPr>
        <cdr:cNvPr id="60463" name="Text Box 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188" y="1763778"/>
          <a:ext cx="209264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0.38742</cdr:x>
      <cdr:y>0.24417</cdr:y>
    </cdr:from>
    <cdr:to>
      <cdr:x>0.4224</cdr:x>
      <cdr:y>0.26662</cdr:y>
    </cdr:to>
    <cdr:sp macro="" textlink="">
      <cdr:nvSpPr>
        <cdr:cNvPr id="60464" name="Text Box 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4606" y="1763778"/>
          <a:ext cx="228581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0.3783</cdr:x>
      <cdr:y>0.26983</cdr:y>
    </cdr:from>
    <cdr:to>
      <cdr:x>0.3815</cdr:x>
      <cdr:y>0.28389</cdr:y>
    </cdr:to>
    <cdr:sp macro="" textlink="">
      <cdr:nvSpPr>
        <cdr:cNvPr id="60465" name="Freeform 4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75046" y="1948773"/>
          <a:ext cx="20926" cy="10139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0.34751</cdr:x>
      <cdr:y>0.27106</cdr:y>
    </cdr:from>
    <cdr:to>
      <cdr:x>0.34751</cdr:x>
      <cdr:y>0.28389</cdr:y>
    </cdr:to>
    <cdr:sp macro="" textlink="">
      <cdr:nvSpPr>
        <cdr:cNvPr id="60466" name="Freeform 5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30" y="1957667"/>
          <a:ext cx="0" cy="9249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0.36648</cdr:x>
      <cdr:y>0.201</cdr:y>
    </cdr:from>
    <cdr:to>
      <cdr:x>0.40737</cdr:x>
      <cdr:y>0.22345</cdr:y>
    </cdr:to>
    <cdr:sp macro="" textlink="">
      <cdr:nvSpPr>
        <cdr:cNvPr id="60467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7779" y="1452489"/>
          <a:ext cx="267214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0.33667</cdr:x>
      <cdr:y>0.201</cdr:y>
    </cdr:from>
    <cdr:to>
      <cdr:x>0.37165</cdr:x>
      <cdr:y>0.22345</cdr:y>
    </cdr:to>
    <cdr:sp macro="" textlink="">
      <cdr:nvSpPr>
        <cdr:cNvPr id="60468" name="Text Box 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3002" y="1452489"/>
          <a:ext cx="228581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0.88678</cdr:x>
      <cdr:y>0.27254</cdr:y>
    </cdr:from>
    <cdr:to>
      <cdr:x>0.88678</cdr:x>
      <cdr:y>0.28389</cdr:y>
    </cdr:to>
    <cdr:sp macro="" textlink="">
      <cdr:nvSpPr>
        <cdr:cNvPr id="60469" name="Line 5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97518" y="1968340"/>
          <a:ext cx="0" cy="818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0.87668</cdr:x>
      <cdr:y>0.24343</cdr:y>
    </cdr:from>
    <cdr:to>
      <cdr:x>0.90575</cdr:x>
      <cdr:y>0.2686</cdr:y>
    </cdr:to>
    <cdr:sp macro="" textlink="">
      <cdr:nvSpPr>
        <cdr:cNvPr id="60470" name="Text Box 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520" y="1758442"/>
          <a:ext cx="189947" cy="181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0.85845</cdr:x>
      <cdr:y>0.83526</cdr:y>
    </cdr:from>
    <cdr:to>
      <cdr:x>0.85845</cdr:x>
      <cdr:y>0.87991</cdr:y>
    </cdr:to>
    <cdr:sp macro="" textlink="">
      <cdr:nvSpPr>
        <cdr:cNvPr id="60471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2400" y="6025768"/>
          <a:ext cx="0" cy="3219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0.61431</cdr:x>
      <cdr:y>0.83526</cdr:y>
    </cdr:from>
    <cdr:to>
      <cdr:x>0.61431</cdr:x>
      <cdr:y>0.85574</cdr:y>
    </cdr:to>
    <cdr:sp macro="" textlink="">
      <cdr:nvSpPr>
        <cdr:cNvPr id="60472" name="Freeform 5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17162" y="6025768"/>
          <a:ext cx="0" cy="1476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0.38224</cdr:x>
      <cdr:y>0.836</cdr:y>
    </cdr:from>
    <cdr:to>
      <cdr:x>0.38224</cdr:x>
      <cdr:y>0.87991</cdr:y>
    </cdr:to>
    <cdr:sp macro="" textlink="">
      <cdr:nvSpPr>
        <cdr:cNvPr id="60473" name="Freeform 5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00801" y="6031105"/>
          <a:ext cx="0" cy="3166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0.07233</cdr:x>
      <cdr:y>0.85623</cdr:y>
    </cdr:from>
    <cdr:to>
      <cdr:x>0.88924</cdr:x>
      <cdr:y>0.85623</cdr:y>
    </cdr:to>
    <cdr:sp macro="" textlink="">
      <cdr:nvSpPr>
        <cdr:cNvPr id="60474" name="Line 5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5767" y="6176966"/>
          <a:ext cx="533784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0.84194</cdr:x>
      <cdr:y>0.85845</cdr:y>
    </cdr:from>
    <cdr:to>
      <cdr:x>0.93531</cdr:x>
      <cdr:y>0.87695</cdr:y>
    </cdr:to>
    <cdr:sp macro="" textlink="">
      <cdr:nvSpPr>
        <cdr:cNvPr id="60475" name="Text Box 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48" y="6192975"/>
          <a:ext cx="610086" cy="133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0.60914</cdr:x>
      <cdr:y>0.82737</cdr:y>
    </cdr:from>
    <cdr:to>
      <cdr:x>0.9969</cdr:x>
      <cdr:y>0.86043</cdr:y>
    </cdr:to>
    <cdr:sp macro="" textlink="">
      <cdr:nvSpPr>
        <cdr:cNvPr id="60476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3358" y="5968847"/>
          <a:ext cx="2533707" cy="238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0.67565</cdr:x>
      <cdr:y>0.85623</cdr:y>
    </cdr:from>
    <cdr:to>
      <cdr:x>0.67738</cdr:x>
      <cdr:y>0.87991</cdr:y>
    </cdr:to>
    <cdr:sp macro="" textlink="">
      <cdr:nvSpPr>
        <cdr:cNvPr id="60477" name="Freeform 6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417984" y="6176966"/>
          <a:ext cx="11268" cy="17076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0.12381</cdr:x>
      <cdr:y>0.83526</cdr:y>
    </cdr:from>
    <cdr:to>
      <cdr:x>0.48522</cdr:x>
      <cdr:y>0.86437</cdr:y>
    </cdr:to>
    <cdr:sp macro="" textlink="">
      <cdr:nvSpPr>
        <cdr:cNvPr id="60478" name="Text Box 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200" y="6025768"/>
          <a:ext cx="2361467" cy="209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0.10485</cdr:x>
      <cdr:y>0.85524</cdr:y>
    </cdr:from>
    <cdr:to>
      <cdr:x>0.5101</cdr:x>
      <cdr:y>0.88435</cdr:y>
    </cdr:to>
    <cdr:sp macro="" textlink="">
      <cdr:nvSpPr>
        <cdr:cNvPr id="60479" name="Text Box 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251" y="6169851"/>
          <a:ext cx="2647998" cy="209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0.12234</cdr:x>
      <cdr:y>0.85623</cdr:y>
    </cdr:from>
    <cdr:to>
      <cdr:x>0.12234</cdr:x>
      <cdr:y>0.87991</cdr:y>
    </cdr:to>
    <cdr:sp macro="" textlink="">
      <cdr:nvSpPr>
        <cdr:cNvPr id="60480" name="Freeform 6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02542" y="6176966"/>
          <a:ext cx="0" cy="17076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0.07233</cdr:x>
      <cdr:y>0.84932</cdr:y>
    </cdr:from>
    <cdr:to>
      <cdr:x>0.13786</cdr:x>
      <cdr:y>0.88238</cdr:y>
    </cdr:to>
    <cdr:sp macro="" textlink="">
      <cdr:nvSpPr>
        <cdr:cNvPr id="60481" name="Text Box 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767" y="6127159"/>
          <a:ext cx="428187" cy="238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0.38323</cdr:x>
      <cdr:y>0.84932</cdr:y>
    </cdr:from>
    <cdr:to>
      <cdr:x>0.80154</cdr:x>
      <cdr:y>0.88238</cdr:y>
    </cdr:to>
    <cdr:sp macro="" textlink="">
      <cdr:nvSpPr>
        <cdr:cNvPr id="60482" name="Text Box 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7999" y="6169800"/>
          <a:ext cx="2726659" cy="2401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0.38397</cdr:x>
      <cdr:y>0.82737</cdr:y>
    </cdr:from>
    <cdr:to>
      <cdr:x>0.70916</cdr:x>
      <cdr:y>0.86043</cdr:y>
    </cdr:to>
    <cdr:sp macro="" textlink="">
      <cdr:nvSpPr>
        <cdr:cNvPr id="60483" name="Text Box 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2070" y="5968847"/>
          <a:ext cx="2124837" cy="238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0.03045</cdr:x>
      <cdr:y>0.28389</cdr:y>
    </cdr:from>
    <cdr:to>
      <cdr:x>0.96463</cdr:x>
      <cdr:y>0.28389</cdr:y>
    </cdr:to>
    <cdr:sp macro="" textlink="">
      <cdr:nvSpPr>
        <cdr:cNvPr id="60484" name="Line 6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2114" y="2050164"/>
          <a:ext cx="610407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0.03069</cdr:x>
      <cdr:y>0.24343</cdr:y>
    </cdr:from>
    <cdr:to>
      <cdr:x>0.96463</cdr:x>
      <cdr:y>0.25232</cdr:y>
    </cdr:to>
    <cdr:sp macro="" textlink="">
      <cdr:nvSpPr>
        <cdr:cNvPr id="60485" name="Freeform 6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3724" y="1758442"/>
          <a:ext cx="6102467" cy="64037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0.32829</cdr:x>
      <cdr:y>0.11466</cdr:y>
    </cdr:from>
    <cdr:to>
      <cdr:x>0.33667</cdr:x>
      <cdr:y>0.2834</cdr:y>
    </cdr:to>
    <cdr:sp macro="" textlink="">
      <cdr:nvSpPr>
        <cdr:cNvPr id="60486" name="Freeform 7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8272" y="829912"/>
          <a:ext cx="54730" cy="121669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0.88185</cdr:x>
      <cdr:y>0.2311</cdr:y>
    </cdr:from>
    <cdr:to>
      <cdr:x>0.88678</cdr:x>
      <cdr:y>0.24171</cdr:y>
    </cdr:to>
    <cdr:sp macro="" textlink="">
      <cdr:nvSpPr>
        <cdr:cNvPr id="60487" name="Freeform 71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765324" y="1669502"/>
          <a:ext cx="32194" cy="7648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0.86855</cdr:x>
      <cdr:y>0.2311</cdr:y>
    </cdr:from>
    <cdr:to>
      <cdr:x>0.86855</cdr:x>
      <cdr:y>0.24343</cdr:y>
    </cdr:to>
    <cdr:sp macro="" textlink="">
      <cdr:nvSpPr>
        <cdr:cNvPr id="60488" name="Line 7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78399" y="1669502"/>
          <a:ext cx="0" cy="889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0.85598</cdr:x>
      <cdr:y>0.23258</cdr:y>
    </cdr:from>
    <cdr:to>
      <cdr:x>0.85598</cdr:x>
      <cdr:y>0.24343</cdr:y>
    </cdr:to>
    <cdr:sp macro="" textlink="">
      <cdr:nvSpPr>
        <cdr:cNvPr id="60489" name="Line 7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6303" y="1680175"/>
          <a:ext cx="0" cy="782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0.84194</cdr:x>
      <cdr:y>0.23159</cdr:y>
    </cdr:from>
    <cdr:to>
      <cdr:x>0.84761</cdr:x>
      <cdr:y>0.24343</cdr:y>
    </cdr:to>
    <cdr:sp macro="" textlink="">
      <cdr:nvSpPr>
        <cdr:cNvPr id="60490" name="Freeform 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04548" y="1673060"/>
          <a:ext cx="37024" cy="853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0.82026</cdr:x>
      <cdr:y>0.23258</cdr:y>
    </cdr:from>
    <cdr:to>
      <cdr:x>0.82617</cdr:x>
      <cdr:y>0.24368</cdr:y>
    </cdr:to>
    <cdr:sp macro="" textlink="">
      <cdr:nvSpPr>
        <cdr:cNvPr id="60491" name="Freeform 7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893" y="1680175"/>
          <a:ext cx="38633" cy="800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0.78627</cdr:x>
      <cdr:y>0.23258</cdr:y>
    </cdr:from>
    <cdr:to>
      <cdr:x>0.79119</cdr:x>
      <cdr:y>0.24343</cdr:y>
    </cdr:to>
    <cdr:sp macro="" textlink="">
      <cdr:nvSpPr>
        <cdr:cNvPr id="60492" name="Freeform 76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140750" y="1680175"/>
          <a:ext cx="32195" cy="7826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0.76705</cdr:x>
      <cdr:y>0.23258</cdr:y>
    </cdr:from>
    <cdr:to>
      <cdr:x>0.77124</cdr:x>
      <cdr:y>0.24343</cdr:y>
    </cdr:to>
    <cdr:sp macro="" textlink="">
      <cdr:nvSpPr>
        <cdr:cNvPr id="60493" name="Freeform 7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5192" y="1680175"/>
          <a:ext cx="27365" cy="7826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0.7397</cdr:x>
      <cdr:y>0.23258</cdr:y>
    </cdr:from>
    <cdr:to>
      <cdr:x>0.74463</cdr:x>
      <cdr:y>0.24368</cdr:y>
    </cdr:to>
    <cdr:sp macro="" textlink="">
      <cdr:nvSpPr>
        <cdr:cNvPr id="60494" name="Freeform 7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6512" y="1680175"/>
          <a:ext cx="32195" cy="800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0.70719</cdr:x>
      <cdr:y>0.23159</cdr:y>
    </cdr:from>
    <cdr:to>
      <cdr:x>0.71384</cdr:x>
      <cdr:y>0.24343</cdr:y>
    </cdr:to>
    <cdr:sp macro="" textlink="">
      <cdr:nvSpPr>
        <cdr:cNvPr id="60495" name="Freeform 79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624029" y="1673060"/>
          <a:ext cx="43462" cy="853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0.69487</cdr:x>
      <cdr:y>0.23036</cdr:y>
    </cdr:from>
    <cdr:to>
      <cdr:x>0.70053</cdr:x>
      <cdr:y>0.24343</cdr:y>
    </cdr:to>
    <cdr:sp macro="" textlink="" fLocksText="0">
      <cdr:nvSpPr>
        <cdr:cNvPr id="60496" name="Freeform 8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43542" y="1664166"/>
          <a:ext cx="37024" cy="9427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0.66654</cdr:x>
      <cdr:y>0.2311</cdr:y>
    </cdr:from>
    <cdr:to>
      <cdr:x>0.67146</cdr:x>
      <cdr:y>0.24171</cdr:y>
    </cdr:to>
    <cdr:sp macro="" textlink="">
      <cdr:nvSpPr>
        <cdr:cNvPr id="60497" name="Freeform 81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424" y="1669502"/>
          <a:ext cx="32195" cy="7648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0.64905</cdr:x>
      <cdr:y>0.23036</cdr:y>
    </cdr:from>
    <cdr:to>
      <cdr:x>0.65397</cdr:x>
      <cdr:y>0.24171</cdr:y>
    </cdr:to>
    <cdr:sp macro="" textlink="">
      <cdr:nvSpPr>
        <cdr:cNvPr id="60498" name="Freeform 8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44134" y="1664166"/>
          <a:ext cx="32194" cy="8182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0.63402</cdr:x>
      <cdr:y>0.23036</cdr:y>
    </cdr:from>
    <cdr:to>
      <cdr:x>0.63919</cdr:x>
      <cdr:y>0.24171</cdr:y>
    </cdr:to>
    <cdr:sp macro="" textlink="">
      <cdr:nvSpPr>
        <cdr:cNvPr id="60499" name="Freeform 8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45940" y="1664166"/>
          <a:ext cx="33805" cy="8182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0.61258</cdr:x>
      <cdr:y>0.23036</cdr:y>
    </cdr:from>
    <cdr:to>
      <cdr:x>0.61751</cdr:x>
      <cdr:y>0.24171</cdr:y>
    </cdr:to>
    <cdr:sp macro="" textlink="">
      <cdr:nvSpPr>
        <cdr:cNvPr id="60500" name="Freeform 8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894" y="1664166"/>
          <a:ext cx="32195" cy="8182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0.52858</cdr:x>
      <cdr:y>0.22937</cdr:y>
    </cdr:from>
    <cdr:to>
      <cdr:x>0.5335</cdr:x>
      <cdr:y>0.24343</cdr:y>
    </cdr:to>
    <cdr:sp macro="" textlink="">
      <cdr:nvSpPr>
        <cdr:cNvPr id="60501" name="Freeform 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6978" y="1657051"/>
          <a:ext cx="32195" cy="10139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0.55518</cdr:x>
      <cdr:y>0.22987</cdr:y>
    </cdr:from>
    <cdr:to>
      <cdr:x>0.55518</cdr:x>
      <cdr:y>0.24368</cdr:y>
    </cdr:to>
    <cdr:sp macro="" textlink="">
      <cdr:nvSpPr>
        <cdr:cNvPr id="60502" name="Freeform 8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0828" y="1660608"/>
          <a:ext cx="0" cy="9961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0.50542</cdr:x>
      <cdr:y>0.22937</cdr:y>
    </cdr:from>
    <cdr:to>
      <cdr:x>0.51207</cdr:x>
      <cdr:y>0.24343</cdr:y>
    </cdr:to>
    <cdr:sp macro="" textlink="">
      <cdr:nvSpPr>
        <cdr:cNvPr id="60503" name="Freeform 8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64" y="1657051"/>
          <a:ext cx="43463" cy="10139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0.46797</cdr:x>
      <cdr:y>0.22937</cdr:y>
    </cdr:from>
    <cdr:to>
      <cdr:x>0.4729</cdr:x>
      <cdr:y>0.24343</cdr:y>
    </cdr:to>
    <cdr:sp macro="" textlink="">
      <cdr:nvSpPr>
        <cdr:cNvPr id="60504" name="Freeform 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60986" y="1657051"/>
          <a:ext cx="32194" cy="10139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0.44629</cdr:x>
      <cdr:y>0.22937</cdr:y>
    </cdr:from>
    <cdr:to>
      <cdr:x>0.45221</cdr:x>
      <cdr:y>0.24171</cdr:y>
    </cdr:to>
    <cdr:sp macro="" textlink="">
      <cdr:nvSpPr>
        <cdr:cNvPr id="60505" name="Freeform 8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19330" y="1657051"/>
          <a:ext cx="38633" cy="889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0.41969</cdr:x>
      <cdr:y>0.22987</cdr:y>
    </cdr:from>
    <cdr:to>
      <cdr:x>0.42462</cdr:x>
      <cdr:y>0.24171</cdr:y>
    </cdr:to>
    <cdr:sp macro="" textlink="">
      <cdr:nvSpPr>
        <cdr:cNvPr id="60506" name="Freeform 90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45480" y="1660608"/>
          <a:ext cx="32194" cy="853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0.39727</cdr:x>
      <cdr:y>0.22937</cdr:y>
    </cdr:from>
    <cdr:to>
      <cdr:x>0.4022</cdr:x>
      <cdr:y>0.24171</cdr:y>
    </cdr:to>
    <cdr:sp macro="" textlink="">
      <cdr:nvSpPr>
        <cdr:cNvPr id="60507" name="Freeform 9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8995" y="1657051"/>
          <a:ext cx="32194" cy="889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0.3815</cdr:x>
      <cdr:y>0.22937</cdr:y>
    </cdr:from>
    <cdr:to>
      <cdr:x>0.38742</cdr:x>
      <cdr:y>0.24343</cdr:y>
    </cdr:to>
    <cdr:sp macro="" textlink="">
      <cdr:nvSpPr>
        <cdr:cNvPr id="60508" name="Freeform 9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5972" y="1657051"/>
          <a:ext cx="38634" cy="10139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0.34751</cdr:x>
      <cdr:y>0.22789</cdr:y>
    </cdr:from>
    <cdr:to>
      <cdr:x>0.35243</cdr:x>
      <cdr:y>0.24343</cdr:y>
    </cdr:to>
    <cdr:sp macro="" textlink="">
      <cdr:nvSpPr>
        <cdr:cNvPr id="60509" name="Freeform 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30" y="1646378"/>
          <a:ext cx="32195" cy="11206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0.87668</cdr:x>
      <cdr:y>0.20051</cdr:y>
    </cdr:from>
    <cdr:to>
      <cdr:x>0.90575</cdr:x>
      <cdr:y>0.22296</cdr:y>
    </cdr:to>
    <cdr:sp macro="" textlink="">
      <cdr:nvSpPr>
        <cdr:cNvPr id="60510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520" y="1448932"/>
          <a:ext cx="189947" cy="16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0.85943</cdr:x>
      <cdr:y>0.19903</cdr:y>
    </cdr:from>
    <cdr:to>
      <cdr:x>0.88702</cdr:x>
      <cdr:y>0.22419</cdr:y>
    </cdr:to>
    <cdr:sp macro="" textlink="">
      <cdr:nvSpPr>
        <cdr:cNvPr id="60511" name="Text Box 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8839" y="1438259"/>
          <a:ext cx="180289" cy="181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0.84859</cdr:x>
      <cdr:y>0.20224</cdr:y>
    </cdr:from>
    <cdr:to>
      <cdr:x>0.87619</cdr:x>
      <cdr:y>0.22074</cdr:y>
    </cdr:to>
    <cdr:sp macro="" textlink="">
      <cdr:nvSpPr>
        <cdr:cNvPr id="60512" name="Text Box 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11" y="1461383"/>
          <a:ext cx="180289" cy="133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0.83357</cdr:x>
      <cdr:y>0.19977</cdr:y>
    </cdr:from>
    <cdr:to>
      <cdr:x>0.85697</cdr:x>
      <cdr:y>0.22222</cdr:y>
    </cdr:to>
    <cdr:sp macro="" textlink="">
      <cdr:nvSpPr>
        <cdr:cNvPr id="60513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818" y="1443596"/>
          <a:ext cx="152924" cy="16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0.78208</cdr:x>
      <cdr:y>0.20224</cdr:y>
    </cdr:from>
    <cdr:to>
      <cdr:x>0.80967</cdr:x>
      <cdr:y>0.22469</cdr:y>
    </cdr:to>
    <cdr:sp macro="" textlink="">
      <cdr:nvSpPr>
        <cdr:cNvPr id="60514" name="Text Box 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385" y="1461383"/>
          <a:ext cx="180289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0.81361</cdr:x>
      <cdr:y>0.20224</cdr:y>
    </cdr:from>
    <cdr:to>
      <cdr:x>0.83849</cdr:x>
      <cdr:y>0.22469</cdr:y>
    </cdr:to>
    <cdr:sp macro="" textlink="">
      <cdr:nvSpPr>
        <cdr:cNvPr id="60515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9430" y="1461383"/>
          <a:ext cx="162582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0.75202</cdr:x>
      <cdr:y>0.201</cdr:y>
    </cdr:from>
    <cdr:to>
      <cdr:x>0.7944</cdr:x>
      <cdr:y>0.22345</cdr:y>
    </cdr:to>
    <cdr:sp macro="" textlink="">
      <cdr:nvSpPr>
        <cdr:cNvPr id="60516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6999" y="1452489"/>
          <a:ext cx="276872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0.72394</cdr:x>
      <cdr:y>0.201</cdr:y>
    </cdr:from>
    <cdr:to>
      <cdr:x>0.76188</cdr:x>
      <cdr:y>0.22345</cdr:y>
    </cdr:to>
    <cdr:sp macro="" textlink="">
      <cdr:nvSpPr>
        <cdr:cNvPr id="60517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490" y="1452489"/>
          <a:ext cx="247898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0.70053</cdr:x>
      <cdr:y>0.201</cdr:y>
    </cdr:from>
    <cdr:to>
      <cdr:x>0.74143</cdr:x>
      <cdr:y>0.22345</cdr:y>
    </cdr:to>
    <cdr:sp macro="" textlink="">
      <cdr:nvSpPr>
        <cdr:cNvPr id="60518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566" y="1452489"/>
          <a:ext cx="267215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0.6823</cdr:x>
      <cdr:y>0.201</cdr:y>
    </cdr:from>
    <cdr:to>
      <cdr:x>0.71876</cdr:x>
      <cdr:y>0.22345</cdr:y>
    </cdr:to>
    <cdr:sp macro="" textlink="">
      <cdr:nvSpPr>
        <cdr:cNvPr id="60519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447" y="1452489"/>
          <a:ext cx="238239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0.66235</cdr:x>
      <cdr:y>0.201</cdr:y>
    </cdr:from>
    <cdr:to>
      <cdr:x>0.69733</cdr:x>
      <cdr:y>0.22345</cdr:y>
    </cdr:to>
    <cdr:sp macro="" textlink="">
      <cdr:nvSpPr>
        <cdr:cNvPr id="60520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059" y="1452489"/>
          <a:ext cx="228581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0.63821</cdr:x>
      <cdr:y>0.201</cdr:y>
    </cdr:from>
    <cdr:to>
      <cdr:x>0.6791</cdr:x>
      <cdr:y>0.22345</cdr:y>
    </cdr:to>
    <cdr:sp macro="" textlink="">
      <cdr:nvSpPr>
        <cdr:cNvPr id="60521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3306" y="1452489"/>
          <a:ext cx="267214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0.5983</cdr:x>
      <cdr:y>0.19829</cdr:y>
    </cdr:from>
    <cdr:to>
      <cdr:x>0.63771</cdr:x>
      <cdr:y>0.22345</cdr:y>
    </cdr:to>
    <cdr:sp macro="" textlink="">
      <cdr:nvSpPr>
        <cdr:cNvPr id="60522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2530" y="1432923"/>
          <a:ext cx="257556" cy="181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0.62909</cdr:x>
      <cdr:y>0.24417</cdr:y>
    </cdr:from>
    <cdr:to>
      <cdr:x>0.66407</cdr:x>
      <cdr:y>0.26662</cdr:y>
    </cdr:to>
    <cdr:sp macro="" textlink="">
      <cdr:nvSpPr>
        <cdr:cNvPr id="60523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3746" y="1763778"/>
          <a:ext cx="228581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0.57267</cdr:x>
      <cdr:y>0.201</cdr:y>
    </cdr:from>
    <cdr:to>
      <cdr:x>0.6047</cdr:x>
      <cdr:y>0.22345</cdr:y>
    </cdr:to>
    <cdr:sp macro="" textlink="">
      <cdr:nvSpPr>
        <cdr:cNvPr id="60524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119" y="1452489"/>
          <a:ext cx="209264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0.5611</cdr:x>
      <cdr:y>0.20125</cdr:y>
    </cdr:from>
    <cdr:to>
      <cdr:x>0.59017</cdr:x>
      <cdr:y>0.2237</cdr:y>
    </cdr:to>
    <cdr:sp macro="" textlink="">
      <cdr:nvSpPr>
        <cdr:cNvPr id="60525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462" y="1454268"/>
          <a:ext cx="189947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0.57267</cdr:x>
      <cdr:y>0.2311</cdr:y>
    </cdr:from>
    <cdr:to>
      <cdr:x>0.57834</cdr:x>
      <cdr:y>0.24171</cdr:y>
    </cdr:to>
    <cdr:sp macro="" textlink="">
      <cdr:nvSpPr>
        <cdr:cNvPr id="60526" name="Freeform 1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45119" y="1669502"/>
          <a:ext cx="37024" cy="7648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0.58253</cdr:x>
      <cdr:y>0.2311</cdr:y>
    </cdr:from>
    <cdr:to>
      <cdr:x>0.58672</cdr:x>
      <cdr:y>0.24343</cdr:y>
    </cdr:to>
    <cdr:sp macro="" textlink="">
      <cdr:nvSpPr>
        <cdr:cNvPr id="60527" name="Freeform 1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09508" y="1669502"/>
          <a:ext cx="27365" cy="889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0.5436</cdr:x>
      <cdr:y>0.20224</cdr:y>
    </cdr:from>
    <cdr:to>
      <cdr:x>0.57859</cdr:x>
      <cdr:y>0.22074</cdr:y>
    </cdr:to>
    <cdr:sp macro="" textlink="">
      <cdr:nvSpPr>
        <cdr:cNvPr id="60528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171" y="1461383"/>
          <a:ext cx="228581" cy="133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0.51774</cdr:x>
      <cdr:y>0.20002</cdr:y>
    </cdr:from>
    <cdr:to>
      <cdr:x>0.55272</cdr:x>
      <cdr:y>0.22247</cdr:y>
    </cdr:to>
    <cdr:sp macro="" textlink="">
      <cdr:nvSpPr>
        <cdr:cNvPr id="60529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6150" y="1445374"/>
          <a:ext cx="228581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0.49039</cdr:x>
      <cdr:y>0.19977</cdr:y>
    </cdr:from>
    <cdr:to>
      <cdr:x>0.52537</cdr:x>
      <cdr:y>0.22222</cdr:y>
    </cdr:to>
    <cdr:sp macro="" textlink="">
      <cdr:nvSpPr>
        <cdr:cNvPr id="60530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7471" y="1443596"/>
          <a:ext cx="228581" cy="16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0.45221</cdr:x>
      <cdr:y>0.201</cdr:y>
    </cdr:from>
    <cdr:to>
      <cdr:x>0.50172</cdr:x>
      <cdr:y>0.22345</cdr:y>
    </cdr:to>
    <cdr:sp macro="" textlink="">
      <cdr:nvSpPr>
        <cdr:cNvPr id="60531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7963" y="1452489"/>
          <a:ext cx="323555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0.43053</cdr:x>
      <cdr:y>0.201</cdr:y>
    </cdr:from>
    <cdr:to>
      <cdr:x>0.47438</cdr:x>
      <cdr:y>0.22345</cdr:y>
    </cdr:to>
    <cdr:sp macro="" textlink="">
      <cdr:nvSpPr>
        <cdr:cNvPr id="60532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6308" y="1452489"/>
          <a:ext cx="286531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0.4123</cdr:x>
      <cdr:y>0.20125</cdr:y>
    </cdr:from>
    <cdr:to>
      <cdr:x>0.44432</cdr:x>
      <cdr:y>0.2237</cdr:y>
    </cdr:to>
    <cdr:sp macro="" textlink="">
      <cdr:nvSpPr>
        <cdr:cNvPr id="60533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188" y="1454268"/>
          <a:ext cx="209264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0.38742</cdr:x>
      <cdr:y>0.201</cdr:y>
    </cdr:from>
    <cdr:to>
      <cdr:x>0.4224</cdr:x>
      <cdr:y>0.22345</cdr:y>
    </cdr:to>
    <cdr:sp macro="" textlink="">
      <cdr:nvSpPr>
        <cdr:cNvPr id="60534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4606" y="1452489"/>
          <a:ext cx="228581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0.33667</cdr:x>
      <cdr:y>0.24417</cdr:y>
    </cdr:from>
    <cdr:to>
      <cdr:x>0.37165</cdr:x>
      <cdr:y>0.26662</cdr:y>
    </cdr:to>
    <cdr:sp macro="" textlink="">
      <cdr:nvSpPr>
        <cdr:cNvPr id="60535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3002" y="1763778"/>
          <a:ext cx="228581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0.36648</cdr:x>
      <cdr:y>0.24491</cdr:y>
    </cdr:from>
    <cdr:to>
      <cdr:x>0.40146</cdr:x>
      <cdr:y>0.26736</cdr:y>
    </cdr:to>
    <cdr:sp macro="" textlink="">
      <cdr:nvSpPr>
        <cdr:cNvPr id="60536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7779" y="1769115"/>
          <a:ext cx="228581" cy="16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0.88505</cdr:x>
      <cdr:y>0.17066</cdr:y>
    </cdr:from>
    <cdr:to>
      <cdr:x>0.9666</cdr:x>
      <cdr:y>0.19977</cdr:y>
    </cdr:to>
    <cdr:sp macro="" textlink="">
      <cdr:nvSpPr>
        <cdr:cNvPr id="60537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6250" y="1233698"/>
          <a:ext cx="532819" cy="209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0.90501</cdr:x>
      <cdr:y>0.20964</cdr:y>
    </cdr:from>
    <cdr:to>
      <cdr:x>0.93999</cdr:x>
      <cdr:y>0.23209</cdr:y>
    </cdr:to>
    <cdr:sp macro="" textlink="">
      <cdr:nvSpPr>
        <cdr:cNvPr id="60538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16638" y="1514747"/>
          <a:ext cx="228581" cy="16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0.90673</cdr:x>
      <cdr:y>0.24738</cdr:y>
    </cdr:from>
    <cdr:to>
      <cdr:x>0.94615</cdr:x>
      <cdr:y>0.26983</cdr:y>
    </cdr:to>
    <cdr:sp macro="" textlink="">
      <cdr:nvSpPr>
        <cdr:cNvPr id="60539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7906" y="1786903"/>
          <a:ext cx="257556" cy="16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0.84194</cdr:x>
      <cdr:y>0.836</cdr:y>
    </cdr:from>
    <cdr:to>
      <cdr:x>0.93235</cdr:x>
      <cdr:y>0.8545</cdr:y>
    </cdr:to>
    <cdr:sp macro="" textlink="">
      <cdr:nvSpPr>
        <cdr:cNvPr id="60540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48" y="6031105"/>
          <a:ext cx="590769" cy="133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0.88678</cdr:x>
      <cdr:y>0.83526</cdr:y>
    </cdr:from>
    <cdr:to>
      <cdr:x>0.98581</cdr:x>
      <cdr:y>0.85376</cdr:y>
    </cdr:to>
    <cdr:sp macro="" textlink="">
      <cdr:nvSpPr>
        <cdr:cNvPr id="60541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7518" y="6025768"/>
          <a:ext cx="647110" cy="133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0.90057</cdr:x>
      <cdr:y>0.85623</cdr:y>
    </cdr:from>
    <cdr:to>
      <cdr:x>0.97054</cdr:x>
      <cdr:y>0.87868</cdr:y>
    </cdr:to>
    <cdr:sp macro="" textlink="">
      <cdr:nvSpPr>
        <cdr:cNvPr id="60542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7663" y="6176966"/>
          <a:ext cx="457162" cy="161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0.67738</cdr:x>
      <cdr:y>0.85376</cdr:y>
    </cdr:from>
    <cdr:to>
      <cdr:x>0.93112</cdr:x>
      <cdr:y>0.88287</cdr:y>
    </cdr:to>
    <cdr:sp macro="" textlink="">
      <cdr:nvSpPr>
        <cdr:cNvPr id="60543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2" y="6159178"/>
          <a:ext cx="1658017" cy="209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0.0169</cdr:x>
      <cdr:y>0.83033</cdr:y>
    </cdr:from>
    <cdr:to>
      <cdr:x>0.08982</cdr:x>
      <cdr:y>0.85278</cdr:y>
    </cdr:to>
    <cdr:sp macro="" textlink="">
      <cdr:nvSpPr>
        <cdr:cNvPr id="60544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79" y="5990192"/>
          <a:ext cx="476479" cy="16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0.0169</cdr:x>
      <cdr:y>0.85056</cdr:y>
    </cdr:from>
    <cdr:to>
      <cdr:x>0.08982</cdr:x>
      <cdr:y>0.88361</cdr:y>
    </cdr:to>
    <cdr:sp macro="" textlink="">
      <cdr:nvSpPr>
        <cdr:cNvPr id="60545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79" y="6136053"/>
          <a:ext cx="476479" cy="238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0.01517</cdr:x>
      <cdr:y>0.24097</cdr:y>
    </cdr:from>
    <cdr:to>
      <cdr:x>0.33149</cdr:x>
      <cdr:y>0.27403</cdr:y>
    </cdr:to>
    <cdr:sp macro="" textlink="">
      <cdr:nvSpPr>
        <cdr:cNvPr id="60546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311" y="1740654"/>
          <a:ext cx="2066887" cy="238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(cm/s )</a:t>
          </a:r>
          <a:r>
            <a:rPr kumimoji="0" lang="fa-IR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لگاريتم سرعت سقوط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0.03956</cdr:x>
      <cdr:y>0.18595</cdr:y>
    </cdr:from>
    <cdr:to>
      <cdr:x>0.0541</cdr:x>
      <cdr:y>0.22419</cdr:y>
    </cdr:to>
    <cdr:sp macro="" textlink="">
      <cdr:nvSpPr>
        <cdr:cNvPr id="60547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674" y="1343983"/>
          <a:ext cx="94974" cy="2757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0.09474</cdr:x>
      <cdr:y>0.18867</cdr:y>
    </cdr:from>
    <cdr:to>
      <cdr:x>0.21718</cdr:x>
      <cdr:y>0.21901</cdr:y>
    </cdr:to>
    <cdr:sp macro="" textlink="">
      <cdr:nvSpPr>
        <cdr:cNvPr id="60548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252" y="1363550"/>
          <a:ext cx="800034" cy="2187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FF0000"/>
              </a:solidFill>
              <a:latin typeface="Arial"/>
              <a:cs typeface="Arial"/>
            </a:rPr>
            <a:t>CL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0.01517</cdr:x>
      <cdr:y>0.14007</cdr:y>
    </cdr:from>
    <cdr:to>
      <cdr:x>0.33149</cdr:x>
      <cdr:y>0.18891</cdr:y>
    </cdr:to>
    <cdr:sp macro="" textlink="">
      <cdr:nvSpPr>
        <cdr:cNvPr id="60549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311" y="1013127"/>
          <a:ext cx="2066887" cy="352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0.85426</cdr:x>
      <cdr:y>0.21679</cdr:y>
    </cdr:from>
    <cdr:to>
      <cdr:x>0.87323</cdr:x>
      <cdr:y>0.23011</cdr:y>
    </cdr:to>
    <cdr:sp macro="" textlink="">
      <cdr:nvSpPr>
        <cdr:cNvPr id="60550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5035" y="1566332"/>
          <a:ext cx="123948" cy="96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0.8178</cdr:x>
      <cdr:y>0.25552</cdr:y>
    </cdr:from>
    <cdr:to>
      <cdr:x>0.83677</cdr:x>
      <cdr:y>0.26884</cdr:y>
    </cdr:to>
    <cdr:sp macro="" textlink="">
      <cdr:nvSpPr>
        <cdr:cNvPr id="60551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795" y="1845603"/>
          <a:ext cx="123949" cy="96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0.85524</cdr:x>
      <cdr:y>0.25799</cdr:y>
    </cdr:from>
    <cdr:to>
      <cdr:x>0.87421</cdr:x>
      <cdr:y>0.27131</cdr:y>
    </cdr:to>
    <cdr:sp macro="" textlink="">
      <cdr:nvSpPr>
        <cdr:cNvPr id="60552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473" y="1863391"/>
          <a:ext cx="123949" cy="96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0.8178</cdr:x>
      <cdr:y>0.21679</cdr:y>
    </cdr:from>
    <cdr:to>
      <cdr:x>0.83677</cdr:x>
      <cdr:y>0.23011</cdr:y>
    </cdr:to>
    <cdr:sp macro="" textlink="">
      <cdr:nvSpPr>
        <cdr:cNvPr id="60553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795" y="1566332"/>
          <a:ext cx="123949" cy="96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381000</xdr:colOff>
      <xdr:row>12</xdr:row>
      <xdr:rowOff>171450</xdr:rowOff>
    </xdr:from>
    <xdr:to>
      <xdr:col>37</xdr:col>
      <xdr:colOff>0</xdr:colOff>
      <xdr:row>33</xdr:row>
      <xdr:rowOff>0</xdr:rowOff>
    </xdr:to>
    <xdr:graphicFrame macro="">
      <xdr:nvGraphicFramePr>
        <xdr:cNvPr id="239798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28575</xdr:colOff>
      <xdr:row>20</xdr:row>
      <xdr:rowOff>161925</xdr:rowOff>
    </xdr:from>
    <xdr:to>
      <xdr:col>23</xdr:col>
      <xdr:colOff>257175</xdr:colOff>
      <xdr:row>24</xdr:row>
      <xdr:rowOff>47625</xdr:rowOff>
    </xdr:to>
    <xdr:sp macro="" textlink="">
      <xdr:nvSpPr>
        <xdr:cNvPr id="17487" name="Text Box 79"/>
        <xdr:cNvSpPr txBox="1">
          <a:spLocks noChangeArrowheads="1"/>
        </xdr:cNvSpPr>
      </xdr:nvSpPr>
      <xdr:spPr bwMode="auto">
        <a:xfrm>
          <a:off x="11029950" y="6057900"/>
          <a:ext cx="2933700" cy="800100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GW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&gt;4  ,   1&lt;Cc&lt;2 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 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&lt;5%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&gt;6   ,    1&lt;Cc&lt;3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 &lt;5%</a:t>
          </a:r>
        </a:p>
      </xdr:txBody>
    </xdr:sp>
    <xdr:clientData/>
  </xdr:twoCellAnchor>
  <xdr:twoCellAnchor>
    <xdr:from>
      <xdr:col>19</xdr:col>
      <xdr:colOff>180975</xdr:colOff>
      <xdr:row>24</xdr:row>
      <xdr:rowOff>76200</xdr:rowOff>
    </xdr:from>
    <xdr:to>
      <xdr:col>23</xdr:col>
      <xdr:colOff>19050</xdr:colOff>
      <xdr:row>28</xdr:row>
      <xdr:rowOff>142875</xdr:rowOff>
    </xdr:to>
    <xdr:sp macro="" textlink="">
      <xdr:nvSpPr>
        <xdr:cNvPr id="17488" name="Text Box 80"/>
        <xdr:cNvSpPr txBox="1">
          <a:spLocks noChangeArrowheads="1"/>
        </xdr:cNvSpPr>
      </xdr:nvSpPr>
      <xdr:spPr bwMode="auto">
        <a:xfrm>
          <a:off x="11182350" y="6886575"/>
          <a:ext cx="2543175" cy="98107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SM , GM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PI&lt;4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SC , GC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PI&gt;7</a:t>
          </a:r>
        </a:p>
      </xdr:txBody>
    </xdr:sp>
    <xdr:clientData/>
  </xdr:twoCellAnchor>
  <xdr:twoCellAnchor>
    <xdr:from>
      <xdr:col>13</xdr:col>
      <xdr:colOff>47625</xdr:colOff>
      <xdr:row>22</xdr:row>
      <xdr:rowOff>28575</xdr:rowOff>
    </xdr:from>
    <xdr:to>
      <xdr:col>14</xdr:col>
      <xdr:colOff>419100</xdr:colOff>
      <xdr:row>24</xdr:row>
      <xdr:rowOff>9525</xdr:rowOff>
    </xdr:to>
    <xdr:sp macro="" textlink="">
      <xdr:nvSpPr>
        <xdr:cNvPr id="239801" name="Oval 122"/>
        <xdr:cNvSpPr>
          <a:spLocks noChangeArrowheads="1"/>
        </xdr:cNvSpPr>
      </xdr:nvSpPr>
      <xdr:spPr bwMode="auto">
        <a:xfrm>
          <a:off x="7019925" y="6381750"/>
          <a:ext cx="1000125" cy="43815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257175</xdr:colOff>
      <xdr:row>22</xdr:row>
      <xdr:rowOff>104775</xdr:rowOff>
    </xdr:from>
    <xdr:to>
      <xdr:col>14</xdr:col>
      <xdr:colOff>190500</xdr:colOff>
      <xdr:row>23</xdr:row>
      <xdr:rowOff>161925</xdr:rowOff>
    </xdr:to>
    <xdr:sp macro="" textlink="">
      <xdr:nvSpPr>
        <xdr:cNvPr id="17531" name="Text Box 123"/>
        <xdr:cNvSpPr txBox="1">
          <a:spLocks noChangeArrowheads="1"/>
        </xdr:cNvSpPr>
      </xdr:nvSpPr>
      <xdr:spPr bwMode="auto">
        <a:xfrm>
          <a:off x="7229475" y="6457950"/>
          <a:ext cx="561975" cy="28575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13</xdr:col>
      <xdr:colOff>47625</xdr:colOff>
      <xdr:row>60</xdr:row>
      <xdr:rowOff>28575</xdr:rowOff>
    </xdr:from>
    <xdr:to>
      <xdr:col>14</xdr:col>
      <xdr:colOff>419100</xdr:colOff>
      <xdr:row>62</xdr:row>
      <xdr:rowOff>85725</xdr:rowOff>
    </xdr:to>
    <xdr:sp macro="" textlink="">
      <xdr:nvSpPr>
        <xdr:cNvPr id="239803" name="Oval 124"/>
        <xdr:cNvSpPr>
          <a:spLocks noChangeArrowheads="1"/>
        </xdr:cNvSpPr>
      </xdr:nvSpPr>
      <xdr:spPr bwMode="auto">
        <a:xfrm>
          <a:off x="7019925" y="16354425"/>
          <a:ext cx="1000125" cy="59055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266700</xdr:colOff>
      <xdr:row>60</xdr:row>
      <xdr:rowOff>114300</xdr:rowOff>
    </xdr:from>
    <xdr:to>
      <xdr:col>14</xdr:col>
      <xdr:colOff>152400</xdr:colOff>
      <xdr:row>62</xdr:row>
      <xdr:rowOff>9525</xdr:rowOff>
    </xdr:to>
    <xdr:sp macro="" textlink="">
      <xdr:nvSpPr>
        <xdr:cNvPr id="17533" name="Text Box 125"/>
        <xdr:cNvSpPr txBox="1">
          <a:spLocks noChangeArrowheads="1"/>
        </xdr:cNvSpPr>
      </xdr:nvSpPr>
      <xdr:spPr bwMode="auto">
        <a:xfrm>
          <a:off x="7239000" y="16897350"/>
          <a:ext cx="514350" cy="42862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47625</xdr:colOff>
      <xdr:row>97</xdr:row>
      <xdr:rowOff>28575</xdr:rowOff>
    </xdr:from>
    <xdr:to>
      <xdr:col>14</xdr:col>
      <xdr:colOff>419100</xdr:colOff>
      <xdr:row>99</xdr:row>
      <xdr:rowOff>142875</xdr:rowOff>
    </xdr:to>
    <xdr:sp macro="" textlink="">
      <xdr:nvSpPr>
        <xdr:cNvPr id="239805" name="Oval 126"/>
        <xdr:cNvSpPr>
          <a:spLocks noChangeArrowheads="1"/>
        </xdr:cNvSpPr>
      </xdr:nvSpPr>
      <xdr:spPr bwMode="auto">
        <a:xfrm>
          <a:off x="7019925" y="26489025"/>
          <a:ext cx="1000125" cy="64770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257175</xdr:colOff>
      <xdr:row>97</xdr:row>
      <xdr:rowOff>104775</xdr:rowOff>
    </xdr:from>
    <xdr:to>
      <xdr:col>14</xdr:col>
      <xdr:colOff>161925</xdr:colOff>
      <xdr:row>99</xdr:row>
      <xdr:rowOff>85725</xdr:rowOff>
    </xdr:to>
    <xdr:sp macro="" textlink="">
      <xdr:nvSpPr>
        <xdr:cNvPr id="17535" name="Text Box 127"/>
        <xdr:cNvSpPr txBox="1">
          <a:spLocks noChangeArrowheads="1"/>
        </xdr:cNvSpPr>
      </xdr:nvSpPr>
      <xdr:spPr bwMode="auto">
        <a:xfrm>
          <a:off x="7229475" y="27022425"/>
          <a:ext cx="533400" cy="51435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13</xdr:col>
      <xdr:colOff>47625</xdr:colOff>
      <xdr:row>130</xdr:row>
      <xdr:rowOff>28575</xdr:rowOff>
    </xdr:from>
    <xdr:to>
      <xdr:col>14</xdr:col>
      <xdr:colOff>419100</xdr:colOff>
      <xdr:row>132</xdr:row>
      <xdr:rowOff>142875</xdr:rowOff>
    </xdr:to>
    <xdr:sp macro="" textlink="">
      <xdr:nvSpPr>
        <xdr:cNvPr id="239807" name="Oval 128"/>
        <xdr:cNvSpPr>
          <a:spLocks noChangeArrowheads="1"/>
        </xdr:cNvSpPr>
      </xdr:nvSpPr>
      <xdr:spPr bwMode="auto">
        <a:xfrm>
          <a:off x="7019925" y="36052125"/>
          <a:ext cx="1000125" cy="64770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304800</xdr:colOff>
      <xdr:row>130</xdr:row>
      <xdr:rowOff>85725</xdr:rowOff>
    </xdr:from>
    <xdr:to>
      <xdr:col>14</xdr:col>
      <xdr:colOff>142875</xdr:colOff>
      <xdr:row>132</xdr:row>
      <xdr:rowOff>76200</xdr:rowOff>
    </xdr:to>
    <xdr:sp macro="" textlink="">
      <xdr:nvSpPr>
        <xdr:cNvPr id="17537" name="Text Box 129"/>
        <xdr:cNvSpPr txBox="1">
          <a:spLocks noChangeArrowheads="1"/>
        </xdr:cNvSpPr>
      </xdr:nvSpPr>
      <xdr:spPr bwMode="auto">
        <a:xfrm>
          <a:off x="7277100" y="36699825"/>
          <a:ext cx="466725" cy="52387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13</xdr:col>
      <xdr:colOff>47625</xdr:colOff>
      <xdr:row>166</xdr:row>
      <xdr:rowOff>28575</xdr:rowOff>
    </xdr:from>
    <xdr:to>
      <xdr:col>14</xdr:col>
      <xdr:colOff>419100</xdr:colOff>
      <xdr:row>168</xdr:row>
      <xdr:rowOff>142875</xdr:rowOff>
    </xdr:to>
    <xdr:sp macro="" textlink="">
      <xdr:nvSpPr>
        <xdr:cNvPr id="239809" name="Oval 130"/>
        <xdr:cNvSpPr>
          <a:spLocks noChangeArrowheads="1"/>
        </xdr:cNvSpPr>
      </xdr:nvSpPr>
      <xdr:spPr bwMode="auto">
        <a:xfrm>
          <a:off x="7019925" y="46043850"/>
          <a:ext cx="1000125" cy="64770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295275</xdr:colOff>
      <xdr:row>166</xdr:row>
      <xdr:rowOff>76200</xdr:rowOff>
    </xdr:from>
    <xdr:to>
      <xdr:col>14</xdr:col>
      <xdr:colOff>152400</xdr:colOff>
      <xdr:row>168</xdr:row>
      <xdr:rowOff>76200</xdr:rowOff>
    </xdr:to>
    <xdr:sp macro="" textlink="">
      <xdr:nvSpPr>
        <xdr:cNvPr id="17539" name="Text Box 131"/>
        <xdr:cNvSpPr txBox="1">
          <a:spLocks noChangeArrowheads="1"/>
        </xdr:cNvSpPr>
      </xdr:nvSpPr>
      <xdr:spPr bwMode="auto">
        <a:xfrm>
          <a:off x="7267575" y="47024925"/>
          <a:ext cx="485775" cy="53340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13</xdr:col>
      <xdr:colOff>47625</xdr:colOff>
      <xdr:row>207</xdr:row>
      <xdr:rowOff>28575</xdr:rowOff>
    </xdr:from>
    <xdr:to>
      <xdr:col>14</xdr:col>
      <xdr:colOff>419100</xdr:colOff>
      <xdr:row>209</xdr:row>
      <xdr:rowOff>142875</xdr:rowOff>
    </xdr:to>
    <xdr:sp macro="" textlink="">
      <xdr:nvSpPr>
        <xdr:cNvPr id="239811" name="Oval 132"/>
        <xdr:cNvSpPr>
          <a:spLocks noChangeArrowheads="1"/>
        </xdr:cNvSpPr>
      </xdr:nvSpPr>
      <xdr:spPr bwMode="auto">
        <a:xfrm>
          <a:off x="7019925" y="57492900"/>
          <a:ext cx="1000125" cy="64770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276225</xdr:colOff>
      <xdr:row>207</xdr:row>
      <xdr:rowOff>66675</xdr:rowOff>
    </xdr:from>
    <xdr:to>
      <xdr:col>14</xdr:col>
      <xdr:colOff>200025</xdr:colOff>
      <xdr:row>209</xdr:row>
      <xdr:rowOff>76200</xdr:rowOff>
    </xdr:to>
    <xdr:sp macro="" textlink="">
      <xdr:nvSpPr>
        <xdr:cNvPr id="17541" name="Text Box 133"/>
        <xdr:cNvSpPr txBox="1">
          <a:spLocks noChangeArrowheads="1"/>
        </xdr:cNvSpPr>
      </xdr:nvSpPr>
      <xdr:spPr bwMode="auto">
        <a:xfrm>
          <a:off x="7248525" y="58397775"/>
          <a:ext cx="552450" cy="54292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1">
            <a:defRPr sz="1000"/>
          </a:pPr>
          <a:r>
            <a:rPr lang="en-US" sz="2000" b="0" i="0" strike="noStrike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13</xdr:col>
      <xdr:colOff>47625</xdr:colOff>
      <xdr:row>242</xdr:row>
      <xdr:rowOff>28575</xdr:rowOff>
    </xdr:from>
    <xdr:to>
      <xdr:col>14</xdr:col>
      <xdr:colOff>419100</xdr:colOff>
      <xdr:row>244</xdr:row>
      <xdr:rowOff>142875</xdr:rowOff>
    </xdr:to>
    <xdr:sp macro="" textlink="">
      <xdr:nvSpPr>
        <xdr:cNvPr id="239813" name="Oval 134"/>
        <xdr:cNvSpPr>
          <a:spLocks noChangeArrowheads="1"/>
        </xdr:cNvSpPr>
      </xdr:nvSpPr>
      <xdr:spPr bwMode="auto">
        <a:xfrm>
          <a:off x="7019925" y="67398900"/>
          <a:ext cx="1000125" cy="64770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266700</xdr:colOff>
      <xdr:row>242</xdr:row>
      <xdr:rowOff>85725</xdr:rowOff>
    </xdr:from>
    <xdr:to>
      <xdr:col>14</xdr:col>
      <xdr:colOff>190500</xdr:colOff>
      <xdr:row>244</xdr:row>
      <xdr:rowOff>66675</xdr:rowOff>
    </xdr:to>
    <xdr:sp macro="" textlink="">
      <xdr:nvSpPr>
        <xdr:cNvPr id="17543" name="Text Box 135"/>
        <xdr:cNvSpPr txBox="1">
          <a:spLocks noChangeArrowheads="1"/>
        </xdr:cNvSpPr>
      </xdr:nvSpPr>
      <xdr:spPr bwMode="auto">
        <a:xfrm>
          <a:off x="7239000" y="68580000"/>
          <a:ext cx="552450" cy="51435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13</xdr:col>
      <xdr:colOff>47625</xdr:colOff>
      <xdr:row>276</xdr:row>
      <xdr:rowOff>28575</xdr:rowOff>
    </xdr:from>
    <xdr:to>
      <xdr:col>14</xdr:col>
      <xdr:colOff>419100</xdr:colOff>
      <xdr:row>278</xdr:row>
      <xdr:rowOff>142875</xdr:rowOff>
    </xdr:to>
    <xdr:sp macro="" textlink="">
      <xdr:nvSpPr>
        <xdr:cNvPr id="239815" name="Oval 136"/>
        <xdr:cNvSpPr>
          <a:spLocks noChangeArrowheads="1"/>
        </xdr:cNvSpPr>
      </xdr:nvSpPr>
      <xdr:spPr bwMode="auto">
        <a:xfrm>
          <a:off x="7019925" y="77123925"/>
          <a:ext cx="1000125" cy="64770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295275</xdr:colOff>
      <xdr:row>276</xdr:row>
      <xdr:rowOff>76200</xdr:rowOff>
    </xdr:from>
    <xdr:to>
      <xdr:col>14</xdr:col>
      <xdr:colOff>161925</xdr:colOff>
      <xdr:row>278</xdr:row>
      <xdr:rowOff>85725</xdr:rowOff>
    </xdr:to>
    <xdr:sp macro="" textlink="">
      <xdr:nvSpPr>
        <xdr:cNvPr id="17545" name="Text Box 137"/>
        <xdr:cNvSpPr txBox="1">
          <a:spLocks noChangeArrowheads="1"/>
        </xdr:cNvSpPr>
      </xdr:nvSpPr>
      <xdr:spPr bwMode="auto">
        <a:xfrm>
          <a:off x="7267575" y="78876525"/>
          <a:ext cx="495300" cy="54292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13</xdr:col>
      <xdr:colOff>47625</xdr:colOff>
      <xdr:row>310</xdr:row>
      <xdr:rowOff>28575</xdr:rowOff>
    </xdr:from>
    <xdr:to>
      <xdr:col>14</xdr:col>
      <xdr:colOff>419100</xdr:colOff>
      <xdr:row>312</xdr:row>
      <xdr:rowOff>142875</xdr:rowOff>
    </xdr:to>
    <xdr:sp macro="" textlink="">
      <xdr:nvSpPr>
        <xdr:cNvPr id="239817" name="Oval 138"/>
        <xdr:cNvSpPr>
          <a:spLocks noChangeArrowheads="1"/>
        </xdr:cNvSpPr>
      </xdr:nvSpPr>
      <xdr:spPr bwMode="auto">
        <a:xfrm>
          <a:off x="7019925" y="86506050"/>
          <a:ext cx="1000125" cy="64770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295275</xdr:colOff>
      <xdr:row>310</xdr:row>
      <xdr:rowOff>66675</xdr:rowOff>
    </xdr:from>
    <xdr:to>
      <xdr:col>14</xdr:col>
      <xdr:colOff>200025</xdr:colOff>
      <xdr:row>312</xdr:row>
      <xdr:rowOff>76200</xdr:rowOff>
    </xdr:to>
    <xdr:sp macro="" textlink="">
      <xdr:nvSpPr>
        <xdr:cNvPr id="17547" name="Text Box 139"/>
        <xdr:cNvSpPr txBox="1">
          <a:spLocks noChangeArrowheads="1"/>
        </xdr:cNvSpPr>
      </xdr:nvSpPr>
      <xdr:spPr bwMode="auto">
        <a:xfrm>
          <a:off x="7267575" y="88249125"/>
          <a:ext cx="533400" cy="54292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13</xdr:col>
      <xdr:colOff>47625</xdr:colOff>
      <xdr:row>341</xdr:row>
      <xdr:rowOff>28575</xdr:rowOff>
    </xdr:from>
    <xdr:to>
      <xdr:col>14</xdr:col>
      <xdr:colOff>419100</xdr:colOff>
      <xdr:row>343</xdr:row>
      <xdr:rowOff>142875</xdr:rowOff>
    </xdr:to>
    <xdr:sp macro="" textlink="">
      <xdr:nvSpPr>
        <xdr:cNvPr id="239819" name="Oval 140"/>
        <xdr:cNvSpPr>
          <a:spLocks noChangeArrowheads="1"/>
        </xdr:cNvSpPr>
      </xdr:nvSpPr>
      <xdr:spPr bwMode="auto">
        <a:xfrm>
          <a:off x="7019925" y="95621475"/>
          <a:ext cx="1000125" cy="64770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295275</xdr:colOff>
      <xdr:row>341</xdr:row>
      <xdr:rowOff>85725</xdr:rowOff>
    </xdr:from>
    <xdr:to>
      <xdr:col>14</xdr:col>
      <xdr:colOff>171450</xdr:colOff>
      <xdr:row>343</xdr:row>
      <xdr:rowOff>57150</xdr:rowOff>
    </xdr:to>
    <xdr:sp macro="" textlink="">
      <xdr:nvSpPr>
        <xdr:cNvPr id="17549" name="Text Box 141"/>
        <xdr:cNvSpPr txBox="1">
          <a:spLocks noChangeArrowheads="1"/>
        </xdr:cNvSpPr>
      </xdr:nvSpPr>
      <xdr:spPr bwMode="auto">
        <a:xfrm>
          <a:off x="7267575" y="97383600"/>
          <a:ext cx="504825" cy="50482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13</xdr:col>
      <xdr:colOff>47625</xdr:colOff>
      <xdr:row>380</xdr:row>
      <xdr:rowOff>28575</xdr:rowOff>
    </xdr:from>
    <xdr:to>
      <xdr:col>14</xdr:col>
      <xdr:colOff>419100</xdr:colOff>
      <xdr:row>382</xdr:row>
      <xdr:rowOff>142875</xdr:rowOff>
    </xdr:to>
    <xdr:sp macro="" textlink="">
      <xdr:nvSpPr>
        <xdr:cNvPr id="239821" name="Oval 142"/>
        <xdr:cNvSpPr>
          <a:spLocks noChangeArrowheads="1"/>
        </xdr:cNvSpPr>
      </xdr:nvSpPr>
      <xdr:spPr bwMode="auto">
        <a:xfrm>
          <a:off x="7019925" y="106680000"/>
          <a:ext cx="1000125" cy="64770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295275</xdr:colOff>
      <xdr:row>380</xdr:row>
      <xdr:rowOff>76200</xdr:rowOff>
    </xdr:from>
    <xdr:to>
      <xdr:col>14</xdr:col>
      <xdr:colOff>180975</xdr:colOff>
      <xdr:row>382</xdr:row>
      <xdr:rowOff>76200</xdr:rowOff>
    </xdr:to>
    <xdr:sp macro="" textlink="">
      <xdr:nvSpPr>
        <xdr:cNvPr id="17551" name="Text Box 143"/>
        <xdr:cNvSpPr txBox="1">
          <a:spLocks noChangeArrowheads="1"/>
        </xdr:cNvSpPr>
      </xdr:nvSpPr>
      <xdr:spPr bwMode="auto">
        <a:xfrm>
          <a:off x="7267575" y="108680250"/>
          <a:ext cx="514350" cy="53340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11</a:t>
          </a:r>
        </a:p>
      </xdr:txBody>
    </xdr:sp>
    <xdr:clientData/>
  </xdr:twoCellAnchor>
  <xdr:twoCellAnchor>
    <xdr:from>
      <xdr:col>13</xdr:col>
      <xdr:colOff>47625</xdr:colOff>
      <xdr:row>411</xdr:row>
      <xdr:rowOff>28575</xdr:rowOff>
    </xdr:from>
    <xdr:to>
      <xdr:col>14</xdr:col>
      <xdr:colOff>419100</xdr:colOff>
      <xdr:row>413</xdr:row>
      <xdr:rowOff>142875</xdr:rowOff>
    </xdr:to>
    <xdr:sp macro="" textlink="">
      <xdr:nvSpPr>
        <xdr:cNvPr id="239823" name="Oval 144"/>
        <xdr:cNvSpPr>
          <a:spLocks noChangeArrowheads="1"/>
        </xdr:cNvSpPr>
      </xdr:nvSpPr>
      <xdr:spPr bwMode="auto">
        <a:xfrm>
          <a:off x="7019925" y="115033425"/>
          <a:ext cx="1000125" cy="647700"/>
        </a:xfrm>
        <a:prstGeom prst="ellipse">
          <a:avLst/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295275</xdr:colOff>
      <xdr:row>411</xdr:row>
      <xdr:rowOff>66675</xdr:rowOff>
    </xdr:from>
    <xdr:to>
      <xdr:col>14</xdr:col>
      <xdr:colOff>180975</xdr:colOff>
      <xdr:row>413</xdr:row>
      <xdr:rowOff>76200</xdr:rowOff>
    </xdr:to>
    <xdr:sp macro="" textlink="">
      <xdr:nvSpPr>
        <xdr:cNvPr id="17553" name="Text Box 145"/>
        <xdr:cNvSpPr txBox="1">
          <a:spLocks noChangeArrowheads="1"/>
        </xdr:cNvSpPr>
      </xdr:nvSpPr>
      <xdr:spPr bwMode="auto">
        <a:xfrm>
          <a:off x="7267575" y="117557550"/>
          <a:ext cx="514350" cy="54292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12</a:t>
          </a:r>
        </a:p>
      </xdr:txBody>
    </xdr:sp>
    <xdr:clientData/>
  </xdr:twoCellAnchor>
  <xdr:twoCellAnchor>
    <xdr:from>
      <xdr:col>18</xdr:col>
      <xdr:colOff>0</xdr:colOff>
      <xdr:row>58</xdr:row>
      <xdr:rowOff>9525</xdr:rowOff>
    </xdr:from>
    <xdr:to>
      <xdr:col>22</xdr:col>
      <xdr:colOff>314325</xdr:colOff>
      <xdr:row>62</xdr:row>
      <xdr:rowOff>47625</xdr:rowOff>
    </xdr:to>
    <xdr:sp macro="" textlink="">
      <xdr:nvSpPr>
        <xdr:cNvPr id="17554" name="Text Box 146"/>
        <xdr:cNvSpPr txBox="1">
          <a:spLocks noChangeArrowheads="1"/>
        </xdr:cNvSpPr>
      </xdr:nvSpPr>
      <xdr:spPr bwMode="auto">
        <a:xfrm>
          <a:off x="10372725" y="16259175"/>
          <a:ext cx="2933700" cy="1104900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GW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&gt;4  ,   1&lt;Cc&lt;2 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 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&lt;5%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&gt;6   ,    1&lt;Cc&lt;3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 &lt;5%</a:t>
          </a:r>
        </a:p>
      </xdr:txBody>
    </xdr:sp>
    <xdr:clientData/>
  </xdr:twoCellAnchor>
  <xdr:twoCellAnchor>
    <xdr:from>
      <xdr:col>18</xdr:col>
      <xdr:colOff>28575</xdr:colOff>
      <xdr:row>62</xdr:row>
      <xdr:rowOff>152400</xdr:rowOff>
    </xdr:from>
    <xdr:to>
      <xdr:col>21</xdr:col>
      <xdr:colOff>581025</xdr:colOff>
      <xdr:row>66</xdr:row>
      <xdr:rowOff>104775</xdr:rowOff>
    </xdr:to>
    <xdr:sp macro="" textlink="">
      <xdr:nvSpPr>
        <xdr:cNvPr id="17555" name="Text Box 147"/>
        <xdr:cNvSpPr txBox="1">
          <a:spLocks noChangeArrowheads="1"/>
        </xdr:cNvSpPr>
      </xdr:nvSpPr>
      <xdr:spPr bwMode="auto">
        <a:xfrm>
          <a:off x="10401300" y="17468850"/>
          <a:ext cx="2543175" cy="101917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SM , GM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PI&lt;4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SC , GC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PI&gt;7</a:t>
          </a:r>
        </a:p>
      </xdr:txBody>
    </xdr:sp>
    <xdr:clientData/>
  </xdr:twoCellAnchor>
  <xdr:twoCellAnchor>
    <xdr:from>
      <xdr:col>18</xdr:col>
      <xdr:colOff>28575</xdr:colOff>
      <xdr:row>94</xdr:row>
      <xdr:rowOff>28575</xdr:rowOff>
    </xdr:from>
    <xdr:to>
      <xdr:col>22</xdr:col>
      <xdr:colOff>342900</xdr:colOff>
      <xdr:row>97</xdr:row>
      <xdr:rowOff>219075</xdr:rowOff>
    </xdr:to>
    <xdr:sp macro="" textlink="">
      <xdr:nvSpPr>
        <xdr:cNvPr id="17556" name="Text Box 148"/>
        <xdr:cNvSpPr txBox="1">
          <a:spLocks noChangeArrowheads="1"/>
        </xdr:cNvSpPr>
      </xdr:nvSpPr>
      <xdr:spPr bwMode="auto">
        <a:xfrm>
          <a:off x="10401300" y="26146125"/>
          <a:ext cx="2933700" cy="990600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GW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&gt;4  ,   1&lt;Cc&lt;2 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 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&lt;5%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&gt;6   ,    1&lt;Cc&lt;3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 &lt;5%</a:t>
          </a:r>
        </a:p>
      </xdr:txBody>
    </xdr:sp>
    <xdr:clientData/>
  </xdr:twoCellAnchor>
  <xdr:twoCellAnchor>
    <xdr:from>
      <xdr:col>18</xdr:col>
      <xdr:colOff>9525</xdr:colOff>
      <xdr:row>100</xdr:row>
      <xdr:rowOff>0</xdr:rowOff>
    </xdr:from>
    <xdr:to>
      <xdr:col>21</xdr:col>
      <xdr:colOff>561975</xdr:colOff>
      <xdr:row>103</xdr:row>
      <xdr:rowOff>142875</xdr:rowOff>
    </xdr:to>
    <xdr:sp macro="" textlink="">
      <xdr:nvSpPr>
        <xdr:cNvPr id="17557" name="Text Box 149"/>
        <xdr:cNvSpPr txBox="1">
          <a:spLocks noChangeArrowheads="1"/>
        </xdr:cNvSpPr>
      </xdr:nvSpPr>
      <xdr:spPr bwMode="auto">
        <a:xfrm>
          <a:off x="10382250" y="27717750"/>
          <a:ext cx="2543175" cy="94297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SM , GM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PI&lt;4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SC , GC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PI&gt;7</a:t>
          </a:r>
        </a:p>
      </xdr:txBody>
    </xdr:sp>
    <xdr:clientData/>
  </xdr:twoCellAnchor>
  <xdr:twoCellAnchor>
    <xdr:from>
      <xdr:col>18</xdr:col>
      <xdr:colOff>9525</xdr:colOff>
      <xdr:row>128</xdr:row>
      <xdr:rowOff>0</xdr:rowOff>
    </xdr:from>
    <xdr:to>
      <xdr:col>22</xdr:col>
      <xdr:colOff>323850</xdr:colOff>
      <xdr:row>131</xdr:row>
      <xdr:rowOff>66675</xdr:rowOff>
    </xdr:to>
    <xdr:sp macro="" textlink="">
      <xdr:nvSpPr>
        <xdr:cNvPr id="17558" name="Text Box 150"/>
        <xdr:cNvSpPr txBox="1">
          <a:spLocks noChangeArrowheads="1"/>
        </xdr:cNvSpPr>
      </xdr:nvSpPr>
      <xdr:spPr bwMode="auto">
        <a:xfrm>
          <a:off x="10382250" y="36080700"/>
          <a:ext cx="2933700" cy="86677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GW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&gt;4  ,   1&lt;Cc&lt;2 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 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&lt;5%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&gt;6   ,    1&lt;Cc&lt;3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 &lt;5%</a:t>
          </a:r>
        </a:p>
      </xdr:txBody>
    </xdr:sp>
    <xdr:clientData/>
  </xdr:twoCellAnchor>
  <xdr:twoCellAnchor>
    <xdr:from>
      <xdr:col>18</xdr:col>
      <xdr:colOff>28575</xdr:colOff>
      <xdr:row>131</xdr:row>
      <xdr:rowOff>219075</xdr:rowOff>
    </xdr:from>
    <xdr:to>
      <xdr:col>21</xdr:col>
      <xdr:colOff>581025</xdr:colOff>
      <xdr:row>135</xdr:row>
      <xdr:rowOff>104775</xdr:rowOff>
    </xdr:to>
    <xdr:sp macro="" textlink="">
      <xdr:nvSpPr>
        <xdr:cNvPr id="17559" name="Text Box 151"/>
        <xdr:cNvSpPr txBox="1">
          <a:spLocks noChangeArrowheads="1"/>
        </xdr:cNvSpPr>
      </xdr:nvSpPr>
      <xdr:spPr bwMode="auto">
        <a:xfrm>
          <a:off x="10401300" y="37099875"/>
          <a:ext cx="2543175" cy="952500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SM , GM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PI&lt;4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SC , GC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PI&gt;7</a:t>
          </a:r>
        </a:p>
      </xdr:txBody>
    </xdr:sp>
    <xdr:clientData/>
  </xdr:twoCellAnchor>
  <xdr:twoCellAnchor>
    <xdr:from>
      <xdr:col>17</xdr:col>
      <xdr:colOff>38100</xdr:colOff>
      <xdr:row>164</xdr:row>
      <xdr:rowOff>0</xdr:rowOff>
    </xdr:from>
    <xdr:to>
      <xdr:col>21</xdr:col>
      <xdr:colOff>352425</xdr:colOff>
      <xdr:row>167</xdr:row>
      <xdr:rowOff>28575</xdr:rowOff>
    </xdr:to>
    <xdr:sp macro="" textlink="">
      <xdr:nvSpPr>
        <xdr:cNvPr id="17560" name="Text Box 152"/>
        <xdr:cNvSpPr txBox="1">
          <a:spLocks noChangeArrowheads="1"/>
        </xdr:cNvSpPr>
      </xdr:nvSpPr>
      <xdr:spPr bwMode="auto">
        <a:xfrm>
          <a:off x="9601200" y="46415325"/>
          <a:ext cx="3114675" cy="82867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GW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&gt;4  ,   1&lt;Cc&lt;2 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 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&lt;5%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&gt;6   ,    1&lt;Cc&lt;3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 &lt;5%</a:t>
          </a:r>
        </a:p>
      </xdr:txBody>
    </xdr:sp>
    <xdr:clientData/>
  </xdr:twoCellAnchor>
  <xdr:twoCellAnchor>
    <xdr:from>
      <xdr:col>17</xdr:col>
      <xdr:colOff>76200</xdr:colOff>
      <xdr:row>167</xdr:row>
      <xdr:rowOff>190500</xdr:rowOff>
    </xdr:from>
    <xdr:to>
      <xdr:col>21</xdr:col>
      <xdr:colOff>0</xdr:colOff>
      <xdr:row>171</xdr:row>
      <xdr:rowOff>76200</xdr:rowOff>
    </xdr:to>
    <xdr:sp macro="" textlink="">
      <xdr:nvSpPr>
        <xdr:cNvPr id="17561" name="Text Box 153"/>
        <xdr:cNvSpPr txBox="1">
          <a:spLocks noChangeArrowheads="1"/>
        </xdr:cNvSpPr>
      </xdr:nvSpPr>
      <xdr:spPr bwMode="auto">
        <a:xfrm>
          <a:off x="9639300" y="47405925"/>
          <a:ext cx="2724150" cy="952500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SM , GM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PI&lt;4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SC , GC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PI&gt;7</a:t>
          </a:r>
        </a:p>
      </xdr:txBody>
    </xdr:sp>
    <xdr:clientData/>
  </xdr:twoCellAnchor>
  <xdr:twoCellAnchor>
    <xdr:from>
      <xdr:col>16</xdr:col>
      <xdr:colOff>66675</xdr:colOff>
      <xdr:row>372</xdr:row>
      <xdr:rowOff>85725</xdr:rowOff>
    </xdr:from>
    <xdr:to>
      <xdr:col>20</xdr:col>
      <xdr:colOff>485775</xdr:colOff>
      <xdr:row>376</xdr:row>
      <xdr:rowOff>142875</xdr:rowOff>
    </xdr:to>
    <xdr:sp macro="" textlink="">
      <xdr:nvSpPr>
        <xdr:cNvPr id="17562" name="Text Box 154"/>
        <xdr:cNvSpPr txBox="1">
          <a:spLocks noChangeArrowheads="1"/>
        </xdr:cNvSpPr>
      </xdr:nvSpPr>
      <xdr:spPr bwMode="auto">
        <a:xfrm>
          <a:off x="9001125" y="106556175"/>
          <a:ext cx="3114675" cy="1123950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GW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&gt;4  ,   1&lt;Cc&lt;2 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 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&lt;5%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SW : C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u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&gt;6   ,    1&lt;Cc&lt;3 ,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 &lt;5%</a:t>
          </a:r>
        </a:p>
      </xdr:txBody>
    </xdr:sp>
    <xdr:clientData/>
  </xdr:twoCellAnchor>
  <xdr:twoCellAnchor>
    <xdr:from>
      <xdr:col>16</xdr:col>
      <xdr:colOff>66675</xdr:colOff>
      <xdr:row>377</xdr:row>
      <xdr:rowOff>180975</xdr:rowOff>
    </xdr:from>
    <xdr:to>
      <xdr:col>20</xdr:col>
      <xdr:colOff>95250</xdr:colOff>
      <xdr:row>381</xdr:row>
      <xdr:rowOff>28575</xdr:rowOff>
    </xdr:to>
    <xdr:sp macro="" textlink="">
      <xdr:nvSpPr>
        <xdr:cNvPr id="17563" name="Text Box 155"/>
        <xdr:cNvSpPr txBox="1">
          <a:spLocks noChangeArrowheads="1"/>
        </xdr:cNvSpPr>
      </xdr:nvSpPr>
      <xdr:spPr bwMode="auto">
        <a:xfrm>
          <a:off x="9001125" y="107984925"/>
          <a:ext cx="2724150" cy="914400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SM , GM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PI&lt;4</a:t>
          </a:r>
        </a:p>
        <a:p>
          <a:pPr algn="l" rtl="1">
            <a:defRPr sz="1000"/>
          </a:pPr>
          <a:endParaRPr lang="en-US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SC , GC : F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&gt;12 , PI&gt;7</a:t>
          </a:r>
        </a:p>
      </xdr:txBody>
    </xdr:sp>
    <xdr:clientData/>
  </xdr:twoCellAnchor>
  <xdr:twoCellAnchor>
    <xdr:from>
      <xdr:col>29</xdr:col>
      <xdr:colOff>368300</xdr:colOff>
      <xdr:row>5</xdr:row>
      <xdr:rowOff>190500</xdr:rowOff>
    </xdr:from>
    <xdr:to>
      <xdr:col>36</xdr:col>
      <xdr:colOff>596900</xdr:colOff>
      <xdr:row>38</xdr:row>
      <xdr:rowOff>0</xdr:rowOff>
    </xdr:to>
    <xdr:sp macro="" textlink="">
      <xdr:nvSpPr>
        <xdr:cNvPr id="17566" name="Text Box 158"/>
        <xdr:cNvSpPr txBox="1">
          <a:spLocks noChangeArrowheads="1"/>
        </xdr:cNvSpPr>
      </xdr:nvSpPr>
      <xdr:spPr bwMode="auto">
        <a:xfrm>
          <a:off x="18110200" y="2171700"/>
          <a:ext cx="4572000" cy="8445500"/>
        </a:xfrm>
        <a:prstGeom prst="rect">
          <a:avLst/>
        </a:prstGeom>
        <a:solidFill>
          <a:srgbClr val="00FF00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Arial"/>
            </a:rPr>
            <a:t>ا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ين برنامه براي محاسبه و رسم نمودار دانه بندي و هيدرومتري، توسط </a:t>
          </a:r>
          <a:r>
            <a:rPr lang="fa-IR" sz="1200" b="1" i="0" strike="noStrike">
              <a:solidFill>
                <a:srgbClr val="0000FF"/>
              </a:solidFill>
              <a:cs typeface="B Nazanin"/>
            </a:rPr>
            <a:t>حسين اميري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نوشته شده است كه نحوه كار با آن به شرح ذيل مي باشد :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1 - در بالاي نمودار دانه بندي  ابتدا مشخصات پروژه را وارد نمائيد.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2 -  در جدول مربوط به اطلاعات آزمايش در خانه هاي زرد رنگ،  وزن كل خاك و وزن خاك باقيمانده روي هر الك  روبروي الك هاي مربوطه  وارد گردد.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3 - جهت وارد كردن اطلاعات هيدرومتري چگالي سنج </a:t>
          </a:r>
          <a:r>
            <a:rPr lang="fa-IR" sz="1200" b="1" i="0" u="sng" strike="noStrike">
              <a:solidFill>
                <a:srgbClr val="000000"/>
              </a:solidFill>
              <a:cs typeface="B Nazanin"/>
            </a:rPr>
            <a:t>152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از صفحه جداول تصحيح حرارت  و</a:t>
          </a:r>
          <a:r>
            <a:rPr lang="fa-IR" sz="1200" b="1" i="0" strike="noStrike" baseline="0">
              <a:solidFill>
                <a:srgbClr val="000000"/>
              </a:solidFill>
              <a:cs typeface="B Nazanin"/>
            </a:rPr>
            <a:t> ضرائب خواسته شده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را استخراج نموده و نيز وزن خاك براي هيدرومتري  در خانه هاي مربوطه درج گردد.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 را</a:t>
          </a:r>
          <a:r>
            <a:rPr lang="fa-IR" sz="1200" b="1" i="0" strike="noStrike" baseline="0">
              <a:solidFill>
                <a:srgbClr val="000000"/>
              </a:solidFill>
              <a:cs typeface="B Nazanin"/>
            </a:rPr>
            <a:t> پس از ترسیم نمودار دانه بندی از روی نمودار بدست آورید.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</a:t>
          </a:r>
          <a:r>
            <a:rPr lang="en-US" sz="1200" b="1" i="0" strike="noStrike">
              <a:solidFill>
                <a:srgbClr val="000000"/>
              </a:solidFill>
              <a:cs typeface="B Nazanin"/>
            </a:rPr>
            <a:t>D10 ، D30, D60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4- </a:t>
          </a:r>
          <a:r>
            <a:rPr lang="en-US" sz="1200" b="1" i="0" strike="noStrike">
              <a:solidFill>
                <a:srgbClr val="000000"/>
              </a:solidFill>
              <a:cs typeface="B Nazanin"/>
            </a:rPr>
            <a:t> </a:t>
          </a: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5-پس از ترسيم نمودار و محاسبه ضریب یکنواختی و ضریب انحنا </a:t>
          </a:r>
          <a:r>
            <a:rPr kumimoji="0" lang="fa-I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B Nazanin"/>
            </a:rPr>
            <a:t>و اطلاعات حدود آتربرگ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نوع خاك از نظر طبقه بندي يونيفايد مشخص شده و در بالاي صفحه نمودار عنوان گردد.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6-جهت دريافت اطلاعات بيشتر و ارائه پيشنهاد با شماره تلفن  :  0</a:t>
          </a:r>
          <a:r>
            <a:rPr lang="fa-IR" sz="1200" b="1" i="0" strike="noStrike">
              <a:solidFill>
                <a:srgbClr val="0000FF"/>
              </a:solidFill>
              <a:cs typeface="B Nazanin"/>
            </a:rPr>
            <a:t>9133016955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 و يا  تماس حاصل فرمائید.</a:t>
          </a:r>
          <a:r>
            <a:rPr lang="en-US" sz="1200" b="1" i="0" strike="noStrike">
              <a:solidFill>
                <a:srgbClr val="0000FF"/>
              </a:solidFill>
              <a:cs typeface="B Nazanin"/>
            </a:rPr>
            <a:t>h_m_amiri@yahoo.com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ایمیل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28575</xdr:colOff>
      <xdr:row>6</xdr:row>
      <xdr:rowOff>266700</xdr:rowOff>
    </xdr:from>
    <xdr:to>
      <xdr:col>10</xdr:col>
      <xdr:colOff>685800</xdr:colOff>
      <xdr:row>35</xdr:row>
      <xdr:rowOff>85725</xdr:rowOff>
    </xdr:to>
    <xdr:graphicFrame macro="">
      <xdr:nvGraphicFramePr>
        <xdr:cNvPr id="239836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28575</xdr:colOff>
      <xdr:row>44</xdr:row>
      <xdr:rowOff>266700</xdr:rowOff>
    </xdr:from>
    <xdr:to>
      <xdr:col>10</xdr:col>
      <xdr:colOff>714375</xdr:colOff>
      <xdr:row>70</xdr:row>
      <xdr:rowOff>238125</xdr:rowOff>
    </xdr:to>
    <xdr:graphicFrame macro="">
      <xdr:nvGraphicFramePr>
        <xdr:cNvPr id="239837" name="Chart 1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0</xdr:colOff>
      <xdr:row>81</xdr:row>
      <xdr:rowOff>9525</xdr:rowOff>
    </xdr:from>
    <xdr:to>
      <xdr:col>11</xdr:col>
      <xdr:colOff>0</xdr:colOff>
      <xdr:row>106</xdr:row>
      <xdr:rowOff>238125</xdr:rowOff>
    </xdr:to>
    <xdr:graphicFrame macro="">
      <xdr:nvGraphicFramePr>
        <xdr:cNvPr id="239838" name="Chart 1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116</xdr:row>
      <xdr:rowOff>0</xdr:rowOff>
    </xdr:from>
    <xdr:to>
      <xdr:col>11</xdr:col>
      <xdr:colOff>0</xdr:colOff>
      <xdr:row>142</xdr:row>
      <xdr:rowOff>0</xdr:rowOff>
    </xdr:to>
    <xdr:graphicFrame macro="">
      <xdr:nvGraphicFramePr>
        <xdr:cNvPr id="239839" name="Chart 1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0</xdr:colOff>
      <xdr:row>151</xdr:row>
      <xdr:rowOff>276225</xdr:rowOff>
    </xdr:from>
    <xdr:to>
      <xdr:col>11</xdr:col>
      <xdr:colOff>0</xdr:colOff>
      <xdr:row>176</xdr:row>
      <xdr:rowOff>0</xdr:rowOff>
    </xdr:to>
    <xdr:graphicFrame macro="">
      <xdr:nvGraphicFramePr>
        <xdr:cNvPr id="239840" name="Chart 1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38100</xdr:colOff>
      <xdr:row>187</xdr:row>
      <xdr:rowOff>19050</xdr:rowOff>
    </xdr:from>
    <xdr:to>
      <xdr:col>11</xdr:col>
      <xdr:colOff>38100</xdr:colOff>
      <xdr:row>212</xdr:row>
      <xdr:rowOff>123825</xdr:rowOff>
    </xdr:to>
    <xdr:graphicFrame macro="">
      <xdr:nvGraphicFramePr>
        <xdr:cNvPr id="239841" name="Chart 1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85725</xdr:colOff>
      <xdr:row>220</xdr:row>
      <xdr:rowOff>276225</xdr:rowOff>
    </xdr:from>
    <xdr:to>
      <xdr:col>11</xdr:col>
      <xdr:colOff>47625</xdr:colOff>
      <xdr:row>247</xdr:row>
      <xdr:rowOff>123825</xdr:rowOff>
    </xdr:to>
    <xdr:graphicFrame macro="">
      <xdr:nvGraphicFramePr>
        <xdr:cNvPr id="239842" name="Chart 19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0</xdr:colOff>
      <xdr:row>255</xdr:row>
      <xdr:rowOff>85725</xdr:rowOff>
    </xdr:from>
    <xdr:to>
      <xdr:col>10</xdr:col>
      <xdr:colOff>695325</xdr:colOff>
      <xdr:row>280</xdr:row>
      <xdr:rowOff>28575</xdr:rowOff>
    </xdr:to>
    <xdr:graphicFrame macro="">
      <xdr:nvGraphicFramePr>
        <xdr:cNvPr id="239843" name="Chart 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0</xdr:colOff>
      <xdr:row>290</xdr:row>
      <xdr:rowOff>28575</xdr:rowOff>
    </xdr:from>
    <xdr:to>
      <xdr:col>11</xdr:col>
      <xdr:colOff>0</xdr:colOff>
      <xdr:row>316</xdr:row>
      <xdr:rowOff>19050</xdr:rowOff>
    </xdr:to>
    <xdr:graphicFrame macro="">
      <xdr:nvGraphicFramePr>
        <xdr:cNvPr id="239844" name="Chart 2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0</xdr:col>
      <xdr:colOff>0</xdr:colOff>
      <xdr:row>324</xdr:row>
      <xdr:rowOff>76200</xdr:rowOff>
    </xdr:from>
    <xdr:to>
      <xdr:col>10</xdr:col>
      <xdr:colOff>714375</xdr:colOff>
      <xdr:row>349</xdr:row>
      <xdr:rowOff>209550</xdr:rowOff>
    </xdr:to>
    <xdr:graphicFrame macro="">
      <xdr:nvGraphicFramePr>
        <xdr:cNvPr id="239845" name="Chart 2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0</xdr:col>
      <xdr:colOff>0</xdr:colOff>
      <xdr:row>358</xdr:row>
      <xdr:rowOff>38100</xdr:rowOff>
    </xdr:from>
    <xdr:to>
      <xdr:col>11</xdr:col>
      <xdr:colOff>0</xdr:colOff>
      <xdr:row>384</xdr:row>
      <xdr:rowOff>247650</xdr:rowOff>
    </xdr:to>
    <xdr:graphicFrame macro="">
      <xdr:nvGraphicFramePr>
        <xdr:cNvPr id="239846" name="Chart 2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0</xdr:col>
      <xdr:colOff>0</xdr:colOff>
      <xdr:row>394</xdr:row>
      <xdr:rowOff>114300</xdr:rowOff>
    </xdr:from>
    <xdr:to>
      <xdr:col>10</xdr:col>
      <xdr:colOff>714375</xdr:colOff>
      <xdr:row>420</xdr:row>
      <xdr:rowOff>219075</xdr:rowOff>
    </xdr:to>
    <xdr:graphicFrame macro="">
      <xdr:nvGraphicFramePr>
        <xdr:cNvPr id="239847" name="Chart 20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>
    <xdr:from>
      <xdr:col>30</xdr:col>
      <xdr:colOff>0</xdr:colOff>
      <xdr:row>108</xdr:row>
      <xdr:rowOff>215900</xdr:rowOff>
    </xdr:from>
    <xdr:to>
      <xdr:col>37</xdr:col>
      <xdr:colOff>228600</xdr:colOff>
      <xdr:row>137</xdr:row>
      <xdr:rowOff>203200</xdr:rowOff>
    </xdr:to>
    <xdr:sp macro="" textlink="">
      <xdr:nvSpPr>
        <xdr:cNvPr id="68" name="Text Box 158"/>
        <xdr:cNvSpPr txBox="1">
          <a:spLocks noChangeArrowheads="1"/>
        </xdr:cNvSpPr>
      </xdr:nvSpPr>
      <xdr:spPr bwMode="auto">
        <a:xfrm>
          <a:off x="18351500" y="30581600"/>
          <a:ext cx="4572000" cy="8445500"/>
        </a:xfrm>
        <a:prstGeom prst="rect">
          <a:avLst/>
        </a:prstGeom>
        <a:solidFill>
          <a:srgbClr val="00FF00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Arial"/>
            </a:rPr>
            <a:t>ا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ين برنامه براي محاسبه و رسم نمودار دانه بندي و هيدرومتري، توسط </a:t>
          </a:r>
          <a:r>
            <a:rPr lang="fa-IR" sz="1200" b="1" i="0" strike="noStrike">
              <a:solidFill>
                <a:srgbClr val="0000FF"/>
              </a:solidFill>
              <a:cs typeface="B Nazanin"/>
            </a:rPr>
            <a:t>حسين اميري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نوشته شده است كه نحوه كار با آن به شرح ذيل مي باشد :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1 - در بالاي نمودار دانه بندي  ابتدا مشخصات پروژه را وارد نمائيد.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2 -  در جدول مربوط به اطلاعات آزمايش در خانه هاي زرد رنگ،  وزن كل خاك و وزن خاك باقيمانده روي هر الك  روبروي الك هاي مربوطه  وارد گردد.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3 - جهت وارد كردن اطلاعات هيدرومتري چگالي سنج </a:t>
          </a:r>
          <a:r>
            <a:rPr lang="fa-IR" sz="1200" b="1" i="0" u="sng" strike="noStrike">
              <a:solidFill>
                <a:srgbClr val="000000"/>
              </a:solidFill>
              <a:cs typeface="B Nazanin"/>
            </a:rPr>
            <a:t>152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از صفحه جداول تصحيح حرارت  و</a:t>
          </a:r>
          <a:r>
            <a:rPr lang="fa-IR" sz="1200" b="1" i="0" strike="noStrike" baseline="0">
              <a:solidFill>
                <a:srgbClr val="000000"/>
              </a:solidFill>
              <a:cs typeface="B Nazanin"/>
            </a:rPr>
            <a:t> ضرائب خواسته شده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را استخراج نموده و نيز وزن خاك براي هيدرومتري  در خانه هاي مربوطه درج گردد.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 را</a:t>
          </a:r>
          <a:r>
            <a:rPr lang="fa-IR" sz="1200" b="1" i="0" strike="noStrike" baseline="0">
              <a:solidFill>
                <a:srgbClr val="000000"/>
              </a:solidFill>
              <a:cs typeface="B Nazanin"/>
            </a:rPr>
            <a:t> پس از ترسیم نمودار دانه بندی از روی نمودار بدست آورید.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</a:t>
          </a:r>
          <a:r>
            <a:rPr lang="en-US" sz="1200" b="1" i="0" strike="noStrike">
              <a:solidFill>
                <a:srgbClr val="000000"/>
              </a:solidFill>
              <a:cs typeface="B Nazanin"/>
            </a:rPr>
            <a:t>D10 ، D30, D60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4- </a:t>
          </a:r>
          <a:r>
            <a:rPr lang="en-US" sz="1200" b="1" i="0" strike="noStrike">
              <a:solidFill>
                <a:srgbClr val="000000"/>
              </a:solidFill>
              <a:cs typeface="B Nazanin"/>
            </a:rPr>
            <a:t> </a:t>
          </a: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5-پس از ترسيم نمودار و محاسبه ضریب یکنواختی و ضریب انحنا </a:t>
          </a:r>
          <a:r>
            <a:rPr kumimoji="0" lang="fa-I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B Nazanin"/>
            </a:rPr>
            <a:t>و اطلاعات حدود آتربرگ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نوع خاك از نظر طبقه بندي يونيفايد مشخص شده و در بالاي صفحه نمودار عنوان گردد.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6-جهت دريافت اطلاعات بيشتر و ارائه پيشنهاد با شماره تلفن  :  0</a:t>
          </a:r>
          <a:r>
            <a:rPr lang="fa-IR" sz="1200" b="1" i="0" strike="noStrike">
              <a:solidFill>
                <a:srgbClr val="0000FF"/>
              </a:solidFill>
              <a:cs typeface="B Nazanin"/>
            </a:rPr>
            <a:t>9133016955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 و يا  تماس حاصل فرمائید.</a:t>
          </a:r>
          <a:r>
            <a:rPr lang="en-US" sz="1200" b="1" i="0" strike="noStrike">
              <a:solidFill>
                <a:srgbClr val="0000FF"/>
              </a:solidFill>
              <a:cs typeface="B Nazanin"/>
            </a:rPr>
            <a:t>h_m_amiri@yahoo.com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ایمیل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30</xdr:col>
      <xdr:colOff>0</xdr:colOff>
      <xdr:row>216</xdr:row>
      <xdr:rowOff>0</xdr:rowOff>
    </xdr:from>
    <xdr:to>
      <xdr:col>37</xdr:col>
      <xdr:colOff>228600</xdr:colOff>
      <xdr:row>239</xdr:row>
      <xdr:rowOff>50800</xdr:rowOff>
    </xdr:to>
    <xdr:sp macro="" textlink="">
      <xdr:nvSpPr>
        <xdr:cNvPr id="69" name="Text Box 158"/>
        <xdr:cNvSpPr txBox="1">
          <a:spLocks noChangeArrowheads="1"/>
        </xdr:cNvSpPr>
      </xdr:nvSpPr>
      <xdr:spPr bwMode="auto">
        <a:xfrm>
          <a:off x="18351500" y="61353700"/>
          <a:ext cx="4572000" cy="6934200"/>
        </a:xfrm>
        <a:prstGeom prst="rect">
          <a:avLst/>
        </a:prstGeom>
        <a:solidFill>
          <a:srgbClr val="00FF00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Arial"/>
            </a:rPr>
            <a:t>ا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ين برنامه براي محاسبه و رسم نمودار دانه بندي و هيدرومتري، توسط </a:t>
          </a:r>
          <a:r>
            <a:rPr lang="fa-IR" sz="1200" b="1" i="0" strike="noStrike">
              <a:solidFill>
                <a:srgbClr val="0000FF"/>
              </a:solidFill>
              <a:cs typeface="B Nazanin"/>
            </a:rPr>
            <a:t>حسين اميري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نوشته شده است كه نحوه كار با آن به شرح ذيل مي باشد :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1 - در بالاي نمودار دانه بندي  ابتدا مشخصات پروژه را وارد نمائيد.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2 -  در جدول مربوط به اطلاعات آزمايش در خانه هاي زرد رنگ،  وزن كل خاك و وزن خاك باقيمانده روي هر الك  روبروي الك هاي مربوطه  وارد گردد.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3 - جهت وارد كردن اطلاعات هيدرومتري چگالي سنج </a:t>
          </a:r>
          <a:r>
            <a:rPr lang="fa-IR" sz="1200" b="1" i="0" u="sng" strike="noStrike">
              <a:solidFill>
                <a:srgbClr val="000000"/>
              </a:solidFill>
              <a:cs typeface="B Nazanin"/>
            </a:rPr>
            <a:t>152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از صفحه جداول تصحيح حرارت  و</a:t>
          </a:r>
          <a:r>
            <a:rPr lang="fa-IR" sz="1200" b="1" i="0" strike="noStrike" baseline="0">
              <a:solidFill>
                <a:srgbClr val="000000"/>
              </a:solidFill>
              <a:cs typeface="B Nazanin"/>
            </a:rPr>
            <a:t> ضرائب خواسته شده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را استخراج نموده و نيز وزن خاك براي هيدرومتري  در خانه هاي مربوطه درج گردد.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 را</a:t>
          </a:r>
          <a:r>
            <a:rPr lang="fa-IR" sz="1200" b="1" i="0" strike="noStrike" baseline="0">
              <a:solidFill>
                <a:srgbClr val="000000"/>
              </a:solidFill>
              <a:cs typeface="B Nazanin"/>
            </a:rPr>
            <a:t> پس از ترسیم نمودار دانه بندی از روی نمودار بدست آورید.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</a:t>
          </a:r>
          <a:r>
            <a:rPr lang="en-US" sz="1200" b="1" i="0" strike="noStrike">
              <a:solidFill>
                <a:srgbClr val="000000"/>
              </a:solidFill>
              <a:cs typeface="B Nazanin"/>
            </a:rPr>
            <a:t>D10 ، D30, D60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4- </a:t>
          </a:r>
          <a:r>
            <a:rPr lang="en-US" sz="1200" b="1" i="0" strike="noStrike">
              <a:solidFill>
                <a:srgbClr val="000000"/>
              </a:solidFill>
              <a:cs typeface="B Nazanin"/>
            </a:rPr>
            <a:t> </a:t>
          </a: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5-پس از ترسيم نمودار و محاسبه ضریب یکنواختی و ضریب انحنا </a:t>
          </a:r>
          <a:r>
            <a:rPr kumimoji="0" lang="fa-I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B Nazanin"/>
            </a:rPr>
            <a:t>و اطلاعات حدود آتربرگ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نوع خاك از نظر طبقه بندي يونيفايد مشخص شده و در بالاي صفحه نمودار عنوان گردد.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6-جهت دريافت اطلاعات بيشتر و ارائه پيشنهاد با شماره تلفن  :  0</a:t>
          </a:r>
          <a:r>
            <a:rPr lang="fa-IR" sz="1200" b="1" i="0" strike="noStrike">
              <a:solidFill>
                <a:srgbClr val="0000FF"/>
              </a:solidFill>
              <a:cs typeface="B Nazanin"/>
            </a:rPr>
            <a:t>9133016955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 و يا  تماس حاصل فرمائید.</a:t>
          </a:r>
          <a:r>
            <a:rPr lang="en-US" sz="1200" b="1" i="0" strike="noStrike">
              <a:solidFill>
                <a:srgbClr val="0000FF"/>
              </a:solidFill>
              <a:cs typeface="B Nazanin"/>
            </a:rPr>
            <a:t>h_m_amiri@yahoo.com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ایمیل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30</xdr:col>
      <xdr:colOff>0</xdr:colOff>
      <xdr:row>284</xdr:row>
      <xdr:rowOff>0</xdr:rowOff>
    </xdr:from>
    <xdr:to>
      <xdr:col>37</xdr:col>
      <xdr:colOff>228600</xdr:colOff>
      <xdr:row>308</xdr:row>
      <xdr:rowOff>152400</xdr:rowOff>
    </xdr:to>
    <xdr:sp macro="" textlink="">
      <xdr:nvSpPr>
        <xdr:cNvPr id="70" name="Text Box 158"/>
        <xdr:cNvSpPr txBox="1">
          <a:spLocks noChangeArrowheads="1"/>
        </xdr:cNvSpPr>
      </xdr:nvSpPr>
      <xdr:spPr bwMode="auto">
        <a:xfrm>
          <a:off x="18351500" y="81508600"/>
          <a:ext cx="4572000" cy="6934200"/>
        </a:xfrm>
        <a:prstGeom prst="rect">
          <a:avLst/>
        </a:prstGeom>
        <a:solidFill>
          <a:srgbClr val="00FF00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Arial"/>
            </a:rPr>
            <a:t>ا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ين برنامه براي محاسبه و رسم نمودار دانه بندي و هيدرومتري، توسط </a:t>
          </a:r>
          <a:r>
            <a:rPr lang="fa-IR" sz="1200" b="1" i="0" strike="noStrike">
              <a:solidFill>
                <a:srgbClr val="0000FF"/>
              </a:solidFill>
              <a:cs typeface="B Nazanin"/>
            </a:rPr>
            <a:t>حسين اميري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نوشته شده است كه نحوه كار با آن به شرح ذيل مي باشد :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1 - در بالاي نمودار دانه بندي  ابتدا مشخصات پروژه را وارد نمائيد.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2 -  در جدول مربوط به اطلاعات آزمايش در خانه هاي زرد رنگ،  وزن كل خاك و وزن خاك باقيمانده روي هر الك  روبروي الك هاي مربوطه  وارد گردد.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3 - جهت وارد كردن اطلاعات هيدرومتري چگالي سنج </a:t>
          </a:r>
          <a:r>
            <a:rPr lang="fa-IR" sz="1200" b="1" i="0" u="sng" strike="noStrike">
              <a:solidFill>
                <a:srgbClr val="000000"/>
              </a:solidFill>
              <a:cs typeface="B Nazanin"/>
            </a:rPr>
            <a:t>152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از صفحه جداول تصحيح حرارت  و</a:t>
          </a:r>
          <a:r>
            <a:rPr lang="fa-IR" sz="1200" b="1" i="0" strike="noStrike" baseline="0">
              <a:solidFill>
                <a:srgbClr val="000000"/>
              </a:solidFill>
              <a:cs typeface="B Nazanin"/>
            </a:rPr>
            <a:t> ضرائب خواسته شده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را استخراج نموده و نيز وزن خاك براي هيدرومتري  در خانه هاي مربوطه درج گردد.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 را</a:t>
          </a:r>
          <a:r>
            <a:rPr lang="fa-IR" sz="1200" b="1" i="0" strike="noStrike" baseline="0">
              <a:solidFill>
                <a:srgbClr val="000000"/>
              </a:solidFill>
              <a:cs typeface="B Nazanin"/>
            </a:rPr>
            <a:t> پس از ترسیم نمودار دانه بندی از روی نمودار بدست آورید.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</a:t>
          </a:r>
          <a:r>
            <a:rPr lang="en-US" sz="1200" b="1" i="0" strike="noStrike">
              <a:solidFill>
                <a:srgbClr val="000000"/>
              </a:solidFill>
              <a:cs typeface="B Nazanin"/>
            </a:rPr>
            <a:t>D10 ، D30, D60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4- </a:t>
          </a:r>
          <a:r>
            <a:rPr lang="en-US" sz="1200" b="1" i="0" strike="noStrike">
              <a:solidFill>
                <a:srgbClr val="000000"/>
              </a:solidFill>
              <a:cs typeface="B Nazanin"/>
            </a:rPr>
            <a:t> </a:t>
          </a: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5-پس از ترسيم نمودار و محاسبه ضریب یکنواختی و ضریب انحنا </a:t>
          </a:r>
          <a:r>
            <a:rPr kumimoji="0" lang="fa-I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B Nazanin"/>
            </a:rPr>
            <a:t>و اطلاعات حدود آتربرگ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نوع خاك از نظر طبقه بندي يونيفايد مشخص شده و در بالاي صفحه نمودار عنوان گردد.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6-جهت دريافت اطلاعات بيشتر و ارائه پيشنهاد با شماره تلفن  :  0</a:t>
          </a:r>
          <a:r>
            <a:rPr lang="fa-IR" sz="1200" b="1" i="0" strike="noStrike">
              <a:solidFill>
                <a:srgbClr val="0000FF"/>
              </a:solidFill>
              <a:cs typeface="B Nazanin"/>
            </a:rPr>
            <a:t>9133016955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 و يا  تماس حاصل فرمائید.</a:t>
          </a:r>
          <a:r>
            <a:rPr lang="en-US" sz="1200" b="1" i="0" strike="noStrike">
              <a:solidFill>
                <a:srgbClr val="0000FF"/>
              </a:solidFill>
              <a:cs typeface="B Nazanin"/>
            </a:rPr>
            <a:t>h_m_amiri@yahoo.com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ایمیل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30</xdr:col>
      <xdr:colOff>0</xdr:colOff>
      <xdr:row>389</xdr:row>
      <xdr:rowOff>0</xdr:rowOff>
    </xdr:from>
    <xdr:to>
      <xdr:col>37</xdr:col>
      <xdr:colOff>228600</xdr:colOff>
      <xdr:row>413</xdr:row>
      <xdr:rowOff>76200</xdr:rowOff>
    </xdr:to>
    <xdr:sp macro="" textlink="">
      <xdr:nvSpPr>
        <xdr:cNvPr id="71" name="Text Box 158"/>
        <xdr:cNvSpPr txBox="1">
          <a:spLocks noChangeArrowheads="1"/>
        </xdr:cNvSpPr>
      </xdr:nvSpPr>
      <xdr:spPr bwMode="auto">
        <a:xfrm>
          <a:off x="18351500" y="112014000"/>
          <a:ext cx="4572000" cy="6934200"/>
        </a:xfrm>
        <a:prstGeom prst="rect">
          <a:avLst/>
        </a:prstGeom>
        <a:solidFill>
          <a:srgbClr val="00FF00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Arial"/>
            </a:rPr>
            <a:t>ا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ين برنامه براي محاسبه و رسم نمودار دانه بندي و هيدرومتري، توسط </a:t>
          </a:r>
          <a:r>
            <a:rPr lang="fa-IR" sz="1200" b="1" i="0" strike="noStrike">
              <a:solidFill>
                <a:srgbClr val="0000FF"/>
              </a:solidFill>
              <a:cs typeface="B Nazanin"/>
            </a:rPr>
            <a:t>حسين اميري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نوشته شده است كه نحوه كار با آن به شرح ذيل مي باشد :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1 - در بالاي نمودار دانه بندي  ابتدا مشخصات پروژه را وارد نمائيد.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2 -  در جدول مربوط به اطلاعات آزمايش در خانه هاي زرد رنگ،  وزن كل خاك و وزن خاك باقيمانده روي هر الك  روبروي الك هاي مربوطه  وارد گردد.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3 - جهت وارد كردن اطلاعات هيدرومتري چگالي سنج </a:t>
          </a:r>
          <a:r>
            <a:rPr lang="fa-IR" sz="1200" b="1" i="0" u="sng" strike="noStrike">
              <a:solidFill>
                <a:srgbClr val="000000"/>
              </a:solidFill>
              <a:cs typeface="B Nazanin"/>
            </a:rPr>
            <a:t>152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از صفحه جداول تصحيح حرارت  و</a:t>
          </a:r>
          <a:r>
            <a:rPr lang="fa-IR" sz="1200" b="1" i="0" strike="noStrike" baseline="0">
              <a:solidFill>
                <a:srgbClr val="000000"/>
              </a:solidFill>
              <a:cs typeface="B Nazanin"/>
            </a:rPr>
            <a:t> ضرائب خواسته شده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را استخراج نموده و نيز وزن خاك براي هيدرومتري  در خانه هاي مربوطه درج گردد.</a:t>
          </a: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 را</a:t>
          </a:r>
          <a:r>
            <a:rPr lang="fa-IR" sz="1200" b="1" i="0" strike="noStrike" baseline="0">
              <a:solidFill>
                <a:srgbClr val="000000"/>
              </a:solidFill>
              <a:cs typeface="B Nazanin"/>
            </a:rPr>
            <a:t> پس از ترسیم نمودار دانه بندی از روی نمودار بدست آورید.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</a:t>
          </a:r>
          <a:r>
            <a:rPr lang="en-US" sz="1200" b="1" i="0" strike="noStrike">
              <a:solidFill>
                <a:srgbClr val="000000"/>
              </a:solidFill>
              <a:cs typeface="B Nazanin"/>
            </a:rPr>
            <a:t>D10 ، D30, D60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4- </a:t>
          </a:r>
          <a:r>
            <a:rPr lang="en-US" sz="1200" b="1" i="0" strike="noStrike">
              <a:solidFill>
                <a:srgbClr val="000000"/>
              </a:solidFill>
              <a:cs typeface="B Nazanin"/>
            </a:rPr>
            <a:t> </a:t>
          </a: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5-پس از ترسيم نمودار و محاسبه ضریب یکنواختی و ضریب انحنا </a:t>
          </a:r>
          <a:r>
            <a:rPr kumimoji="0" lang="fa-I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B Nazanin"/>
            </a:rPr>
            <a:t>و اطلاعات حدود آتربرگ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نوع خاك از نظر طبقه بندي يونيفايد مشخص شده و در بالاي صفحه نمودار عنوان گردد.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r>
            <a:rPr lang="fa-IR" sz="1200" b="1" i="0" strike="noStrike">
              <a:solidFill>
                <a:srgbClr val="000000"/>
              </a:solidFill>
              <a:cs typeface="B Nazanin"/>
            </a:rPr>
            <a:t>6-جهت دريافت اطلاعات بيشتر و ارائه پيشنهاد با شماره تلفن  :  0</a:t>
          </a:r>
          <a:r>
            <a:rPr lang="fa-IR" sz="1200" b="1" i="0" strike="noStrike">
              <a:solidFill>
                <a:srgbClr val="0000FF"/>
              </a:solidFill>
              <a:cs typeface="B Nazanin"/>
            </a:rPr>
            <a:t>9133016955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  و يا  تماس حاصل فرمائید.</a:t>
          </a:r>
          <a:r>
            <a:rPr lang="en-US" sz="1200" b="1" i="0" strike="noStrike">
              <a:solidFill>
                <a:srgbClr val="0000FF"/>
              </a:solidFill>
              <a:cs typeface="B Nazanin"/>
            </a:rPr>
            <a:t>h_m_amiri@yahoo.com </a:t>
          </a:r>
          <a:r>
            <a:rPr lang="fa-IR" sz="1200" b="1" i="0" strike="noStrike">
              <a:solidFill>
                <a:srgbClr val="000000"/>
              </a:solidFill>
              <a:cs typeface="B Nazanin"/>
            </a:rPr>
            <a:t>ایمیل</a:t>
          </a:r>
        </a:p>
        <a:p>
          <a:pPr algn="r" rtl="0">
            <a:defRPr sz="1000"/>
          </a:pPr>
          <a:endParaRPr lang="fa-IR" sz="1200" b="1" i="0" strike="noStrike">
            <a:solidFill>
              <a:srgbClr val="000000"/>
            </a:solidFill>
            <a:cs typeface="B Nazanin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fa-I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8</xdr:col>
      <xdr:colOff>453118</xdr:colOff>
      <xdr:row>0</xdr:row>
      <xdr:rowOff>0</xdr:rowOff>
    </xdr:from>
    <xdr:to>
      <xdr:col>11</xdr:col>
      <xdr:colOff>62593</xdr:colOff>
      <xdr:row>2</xdr:row>
      <xdr:rowOff>76200</xdr:rowOff>
    </xdr:to>
    <xdr:pic>
      <xdr:nvPicPr>
        <xdr:cNvPr id="239852" name="Picture 72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365297" y="0"/>
          <a:ext cx="1568903" cy="906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435428</xdr:colOff>
      <xdr:row>38</xdr:row>
      <xdr:rowOff>17689</xdr:rowOff>
    </xdr:from>
    <xdr:to>
      <xdr:col>11</xdr:col>
      <xdr:colOff>44903</xdr:colOff>
      <xdr:row>40</xdr:row>
      <xdr:rowOff>122464</xdr:rowOff>
    </xdr:to>
    <xdr:pic>
      <xdr:nvPicPr>
        <xdr:cNvPr id="239853" name="Picture 73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347607" y="10427153"/>
          <a:ext cx="1568903" cy="907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462643</xdr:colOff>
      <xdr:row>74</xdr:row>
      <xdr:rowOff>28575</xdr:rowOff>
    </xdr:from>
    <xdr:to>
      <xdr:col>11</xdr:col>
      <xdr:colOff>72118</xdr:colOff>
      <xdr:row>76</xdr:row>
      <xdr:rowOff>209551</xdr:rowOff>
    </xdr:to>
    <xdr:pic>
      <xdr:nvPicPr>
        <xdr:cNvPr id="239854" name="Picture 74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374822" y="20752254"/>
          <a:ext cx="1568903" cy="902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435428</xdr:colOff>
      <xdr:row>109</xdr:row>
      <xdr:rowOff>42182</xdr:rowOff>
    </xdr:from>
    <xdr:to>
      <xdr:col>11</xdr:col>
      <xdr:colOff>44903</xdr:colOff>
      <xdr:row>111</xdr:row>
      <xdr:rowOff>204107</xdr:rowOff>
    </xdr:to>
    <xdr:pic>
      <xdr:nvPicPr>
        <xdr:cNvPr id="239855" name="Picture 75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347607" y="30658253"/>
          <a:ext cx="1568903" cy="910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427265</xdr:colOff>
      <xdr:row>144</xdr:row>
      <xdr:rowOff>270782</xdr:rowOff>
    </xdr:from>
    <xdr:to>
      <xdr:col>11</xdr:col>
      <xdr:colOff>36740</xdr:colOff>
      <xdr:row>147</xdr:row>
      <xdr:rowOff>146956</xdr:rowOff>
    </xdr:to>
    <xdr:pic>
      <xdr:nvPicPr>
        <xdr:cNvPr id="239856" name="Picture 76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339444" y="40928925"/>
          <a:ext cx="1568903" cy="910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485775</xdr:colOff>
      <xdr:row>179</xdr:row>
      <xdr:rowOff>28575</xdr:rowOff>
    </xdr:from>
    <xdr:to>
      <xdr:col>11</xdr:col>
      <xdr:colOff>38100</xdr:colOff>
      <xdr:row>181</xdr:row>
      <xdr:rowOff>228600</xdr:rowOff>
    </xdr:to>
    <xdr:pic>
      <xdr:nvPicPr>
        <xdr:cNvPr id="239857" name="Picture 77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397954" y="50783218"/>
          <a:ext cx="1511753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487136</xdr:colOff>
      <xdr:row>214</xdr:row>
      <xdr:rowOff>24493</xdr:rowOff>
    </xdr:from>
    <xdr:to>
      <xdr:col>11</xdr:col>
      <xdr:colOff>39461</xdr:colOff>
      <xdr:row>216</xdr:row>
      <xdr:rowOff>81643</xdr:rowOff>
    </xdr:to>
    <xdr:pic>
      <xdr:nvPicPr>
        <xdr:cNvPr id="239858" name="Picture 78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399315" y="60821207"/>
          <a:ext cx="1511753" cy="873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248</xdr:row>
      <xdr:rowOff>42182</xdr:rowOff>
    </xdr:from>
    <xdr:to>
      <xdr:col>11</xdr:col>
      <xdr:colOff>54429</xdr:colOff>
      <xdr:row>250</xdr:row>
      <xdr:rowOff>99332</xdr:rowOff>
    </xdr:to>
    <xdr:pic>
      <xdr:nvPicPr>
        <xdr:cNvPr id="239859" name="Picture 79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417004" y="70663253"/>
          <a:ext cx="1509032" cy="873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529318</xdr:colOff>
      <xdr:row>282</xdr:row>
      <xdr:rowOff>34018</xdr:rowOff>
    </xdr:from>
    <xdr:to>
      <xdr:col>11</xdr:col>
      <xdr:colOff>72118</xdr:colOff>
      <xdr:row>284</xdr:row>
      <xdr:rowOff>110219</xdr:rowOff>
    </xdr:to>
    <xdr:pic>
      <xdr:nvPicPr>
        <xdr:cNvPr id="239860" name="Picture 80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441497" y="80683554"/>
          <a:ext cx="1502228" cy="865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518432</xdr:colOff>
      <xdr:row>317</xdr:row>
      <xdr:rowOff>19050</xdr:rowOff>
    </xdr:from>
    <xdr:to>
      <xdr:col>11</xdr:col>
      <xdr:colOff>61232</xdr:colOff>
      <xdr:row>319</xdr:row>
      <xdr:rowOff>123825</xdr:rowOff>
    </xdr:to>
    <xdr:pic>
      <xdr:nvPicPr>
        <xdr:cNvPr id="239861" name="Picture 81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430611" y="90642621"/>
          <a:ext cx="1502228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295275</xdr:colOff>
      <xdr:row>351</xdr:row>
      <xdr:rowOff>104775</xdr:rowOff>
    </xdr:from>
    <xdr:to>
      <xdr:col>10</xdr:col>
      <xdr:colOff>559253</xdr:colOff>
      <xdr:row>353</xdr:row>
      <xdr:rowOff>171450</xdr:rowOff>
    </xdr:to>
    <xdr:pic>
      <xdr:nvPicPr>
        <xdr:cNvPr id="239862" name="Picture 82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010150" y="98631375"/>
          <a:ext cx="14954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228600</xdr:colOff>
      <xdr:row>387</xdr:row>
      <xdr:rowOff>123825</xdr:rowOff>
    </xdr:from>
    <xdr:to>
      <xdr:col>10</xdr:col>
      <xdr:colOff>502103</xdr:colOff>
      <xdr:row>389</xdr:row>
      <xdr:rowOff>180975</xdr:rowOff>
    </xdr:to>
    <xdr:pic>
      <xdr:nvPicPr>
        <xdr:cNvPr id="239863" name="Picture 83" descr="Arm cop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943475" y="108375450"/>
          <a:ext cx="15049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590550</xdr:colOff>
          <xdr:row>10</xdr:row>
          <xdr:rowOff>142875</xdr:rowOff>
        </xdr:from>
        <xdr:to>
          <xdr:col>40</xdr:col>
          <xdr:colOff>304800</xdr:colOff>
          <xdr:row>15</xdr:row>
          <xdr:rowOff>66675</xdr:rowOff>
        </xdr:to>
        <xdr:sp macro="" textlink="">
          <xdr:nvSpPr>
            <xdr:cNvPr id="17484" name="Object 76" hidden="1">
              <a:extLst>
                <a:ext uri="{63B3BB69-23CF-44E3-9099-C40C66FF867C}">
                  <a14:compatExt spid="_x0000_s17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 w="9525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17</xdr:row>
          <xdr:rowOff>28575</xdr:rowOff>
        </xdr:from>
        <xdr:to>
          <xdr:col>42</xdr:col>
          <xdr:colOff>333375</xdr:colOff>
          <xdr:row>20</xdr:row>
          <xdr:rowOff>152400</xdr:rowOff>
        </xdr:to>
        <xdr:sp macro="" textlink="">
          <xdr:nvSpPr>
            <xdr:cNvPr id="17485" name="Object 77" hidden="1">
              <a:extLst>
                <a:ext uri="{63B3BB69-23CF-44E3-9099-C40C66FF867C}">
                  <a14:compatExt spid="_x0000_s17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9525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19050</xdr:colOff>
          <xdr:row>21</xdr:row>
          <xdr:rowOff>66675</xdr:rowOff>
        </xdr:from>
        <xdr:to>
          <xdr:col>42</xdr:col>
          <xdr:colOff>190500</xdr:colOff>
          <xdr:row>24</xdr:row>
          <xdr:rowOff>95250</xdr:rowOff>
        </xdr:to>
        <xdr:sp macro="" textlink="">
          <xdr:nvSpPr>
            <xdr:cNvPr id="17486" name="Object 78" hidden="1">
              <a:extLst>
                <a:ext uri="{63B3BB69-23CF-44E3-9099-C40C66FF867C}">
                  <a14:compatExt spid="_x0000_s17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 w="9525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0.0746</cdr:x>
      <cdr:y>0.83107</cdr:y>
    </cdr:from>
    <cdr:to>
      <cdr:x>0.88673</cdr:x>
      <cdr:y>0.87766</cdr:y>
    </cdr:to>
    <cdr:sp macro="" textlink="">
      <cdr:nvSpPr>
        <cdr:cNvPr id="40962" name="Rectangle 61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354" y="5678887"/>
          <a:ext cx="5260158" cy="3181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0.86604</cdr:x>
      <cdr:y>0.27296</cdr:y>
    </cdr:from>
    <cdr:to>
      <cdr:x>0.86604</cdr:x>
      <cdr:y>0.28578</cdr:y>
    </cdr:to>
    <cdr:sp macro="" textlink="">
      <cdr:nvSpPr>
        <cdr:cNvPr id="40963" name="Line 614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2495" y="1867344"/>
          <a:ext cx="0" cy="875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0.84116</cdr:x>
      <cdr:y>0.27296</cdr:y>
    </cdr:from>
    <cdr:to>
      <cdr:x>0.84116</cdr:x>
      <cdr:y>0.28504</cdr:y>
    </cdr:to>
    <cdr:sp macro="" textlink="">
      <cdr:nvSpPr>
        <cdr:cNvPr id="40964" name="Freeform 614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451356" y="1867344"/>
          <a:ext cx="0" cy="8249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0.81726</cdr:x>
      <cdr:y>0.27296</cdr:y>
    </cdr:from>
    <cdr:to>
      <cdr:x>0.81726</cdr:x>
      <cdr:y>0.28578</cdr:y>
    </cdr:to>
    <cdr:sp macro="" textlink="">
      <cdr:nvSpPr>
        <cdr:cNvPr id="40965" name="Freeform 614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296599" y="1867344"/>
          <a:ext cx="0" cy="875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0.78647</cdr:x>
      <cdr:y>0.27173</cdr:y>
    </cdr:from>
    <cdr:to>
      <cdr:x>0.7882</cdr:x>
      <cdr:y>0.28578</cdr:y>
    </cdr:to>
    <cdr:sp macro="" textlink="">
      <cdr:nvSpPr>
        <cdr:cNvPr id="40966" name="Freeform 615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97169" y="1858926"/>
          <a:ext cx="11168" cy="959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0.76431</cdr:x>
      <cdr:y>0.2705</cdr:y>
    </cdr:from>
    <cdr:to>
      <cdr:x>0.76578</cdr:x>
      <cdr:y>0.28578</cdr:y>
    </cdr:to>
    <cdr:sp macro="" textlink="">
      <cdr:nvSpPr>
        <cdr:cNvPr id="40967" name="Freeform 615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953579" y="1850508"/>
          <a:ext cx="9573" cy="10438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0.71455</cdr:x>
      <cdr:y>0.2705</cdr:y>
    </cdr:from>
    <cdr:to>
      <cdr:x>0.71455</cdr:x>
      <cdr:y>0.28578</cdr:y>
    </cdr:to>
    <cdr:sp macro="" textlink="">
      <cdr:nvSpPr>
        <cdr:cNvPr id="40968" name="Freeform 615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31301" y="1850508"/>
          <a:ext cx="0" cy="10438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0.66405</cdr:x>
      <cdr:y>0.27296</cdr:y>
    </cdr:from>
    <cdr:to>
      <cdr:x>0.66972</cdr:x>
      <cdr:y>0.28504</cdr:y>
    </cdr:to>
    <cdr:sp macro="" textlink="">
      <cdr:nvSpPr>
        <cdr:cNvPr id="40969" name="Freeform 615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04236" y="1867344"/>
          <a:ext cx="36695" cy="8249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0.61109</cdr:x>
      <cdr:y>0.27173</cdr:y>
    </cdr:from>
    <cdr:to>
      <cdr:x>0.61602</cdr:x>
      <cdr:y>0.28504</cdr:y>
    </cdr:to>
    <cdr:sp macro="" textlink="">
      <cdr:nvSpPr>
        <cdr:cNvPr id="40970" name="Freeform 615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961217" y="1858926"/>
          <a:ext cx="31909" cy="909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0.55468</cdr:x>
      <cdr:y>0.27345</cdr:y>
    </cdr:from>
    <cdr:to>
      <cdr:x>0.55468</cdr:x>
      <cdr:y>0.28578</cdr:y>
    </cdr:to>
    <cdr:sp macro="" textlink="">
      <cdr:nvSpPr>
        <cdr:cNvPr id="40971" name="Freeform 615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595862" y="1870711"/>
          <a:ext cx="0" cy="8417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0.47192</cdr:x>
      <cdr:y>0.27321</cdr:y>
    </cdr:from>
    <cdr:to>
      <cdr:x>0.47192</cdr:x>
      <cdr:y>0.28578</cdr:y>
    </cdr:to>
    <cdr:sp macro="" textlink="">
      <cdr:nvSpPr>
        <cdr:cNvPr id="40972" name="Freeform 615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59795" y="1869027"/>
          <a:ext cx="0" cy="858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0.39827</cdr:x>
      <cdr:y>0.27296</cdr:y>
    </cdr:from>
    <cdr:to>
      <cdr:x>0.39827</cdr:x>
      <cdr:y>0.28578</cdr:y>
    </cdr:to>
    <cdr:sp macro="" textlink="">
      <cdr:nvSpPr>
        <cdr:cNvPr id="40973" name="Freeform 615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82759" y="1867344"/>
          <a:ext cx="0" cy="875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0.8551</cdr:x>
      <cdr:y>0.25249</cdr:y>
    </cdr:from>
    <cdr:to>
      <cdr:x>0.87998</cdr:x>
      <cdr:y>0.27345</cdr:y>
    </cdr:to>
    <cdr:sp macro="" textlink="">
      <cdr:nvSpPr>
        <cdr:cNvPr id="40974" name="Text Box 6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7389" y="1742116"/>
          <a:ext cx="160825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0.82327</cdr:x>
      <cdr:y>0.25249</cdr:y>
    </cdr:from>
    <cdr:to>
      <cdr:x>0.85258</cdr:x>
      <cdr:y>0.27345</cdr:y>
    </cdr:to>
    <cdr:sp macro="" textlink="">
      <cdr:nvSpPr>
        <cdr:cNvPr id="40975" name="Text Box 6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1616" y="1742116"/>
          <a:ext cx="189460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0.80691</cdr:x>
      <cdr:y>0.25249</cdr:y>
    </cdr:from>
    <cdr:to>
      <cdr:x>0.83179</cdr:x>
      <cdr:y>0.27345</cdr:y>
    </cdr:to>
    <cdr:sp macro="" textlink="">
      <cdr:nvSpPr>
        <cdr:cNvPr id="40976" name="Text Box 6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5903" y="1742116"/>
          <a:ext cx="160825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0.77203</cdr:x>
      <cdr:y>0.25249</cdr:y>
    </cdr:from>
    <cdr:to>
      <cdr:x>0.8043</cdr:x>
      <cdr:y>0.27345</cdr:y>
    </cdr:to>
    <cdr:sp macro="" textlink="">
      <cdr:nvSpPr>
        <cdr:cNvPr id="40977" name="Text Box 6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0453" y="1742116"/>
          <a:ext cx="208594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0.74469</cdr:x>
      <cdr:y>0.25416</cdr:y>
    </cdr:from>
    <cdr:to>
      <cdr:x>0.78287</cdr:x>
      <cdr:y>0.27512</cdr:y>
    </cdr:to>
    <cdr:sp macro="" textlink="">
      <cdr:nvSpPr>
        <cdr:cNvPr id="40978" name="Text Box 6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3726" y="1753592"/>
          <a:ext cx="246797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0.69168</cdr:x>
      <cdr:y>0.25416</cdr:y>
    </cdr:from>
    <cdr:to>
      <cdr:x>0.73725</cdr:x>
      <cdr:y>0.27512</cdr:y>
    </cdr:to>
    <cdr:sp macro="" textlink="">
      <cdr:nvSpPr>
        <cdr:cNvPr id="40979" name="Text Box 6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1032" y="1753592"/>
          <a:ext cx="294566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0.85446</cdr:x>
      <cdr:y>0.27296</cdr:y>
    </cdr:from>
    <cdr:to>
      <cdr:x>0.85446</cdr:x>
      <cdr:y>0.28504</cdr:y>
    </cdr:to>
    <cdr:sp macro="" textlink="">
      <cdr:nvSpPr>
        <cdr:cNvPr id="40980" name="Line 616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37510" y="1867344"/>
          <a:ext cx="0" cy="824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0.83381</cdr:x>
      <cdr:y>0.25332</cdr:y>
    </cdr:from>
    <cdr:to>
      <cdr:x>0.8646</cdr:x>
      <cdr:y>0.27428</cdr:y>
    </cdr:to>
    <cdr:sp macro="" textlink="">
      <cdr:nvSpPr>
        <cdr:cNvPr id="40981" name="Text Box 6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9776" y="1747854"/>
          <a:ext cx="199028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0.73696</cdr:x>
      <cdr:y>0.2705</cdr:y>
    </cdr:from>
    <cdr:to>
      <cdr:x>0.73696</cdr:x>
      <cdr:y>0.28578</cdr:y>
    </cdr:to>
    <cdr:sp macro="" textlink="">
      <cdr:nvSpPr>
        <cdr:cNvPr id="40982" name="Freeform 616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776486" y="1850508"/>
          <a:ext cx="0" cy="10438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0.7175</cdr:x>
      <cdr:y>0.25332</cdr:y>
    </cdr:from>
    <cdr:to>
      <cdr:x>0.75568</cdr:x>
      <cdr:y>0.27428</cdr:y>
    </cdr:to>
    <cdr:sp macro="" textlink="">
      <cdr:nvSpPr>
        <cdr:cNvPr id="40983" name="Text Box 6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7953" y="1747854"/>
          <a:ext cx="246797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0.69312</cdr:x>
      <cdr:y>0.27296</cdr:y>
    </cdr:from>
    <cdr:to>
      <cdr:x>0.69312</cdr:x>
      <cdr:y>0.28578</cdr:y>
    </cdr:to>
    <cdr:sp macro="" textlink="">
      <cdr:nvSpPr>
        <cdr:cNvPr id="40984" name="Line 616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92498" y="1867344"/>
          <a:ext cx="0" cy="875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0.67006</cdr:x>
      <cdr:y>0.25416</cdr:y>
    </cdr:from>
    <cdr:to>
      <cdr:x>0.70528</cdr:x>
      <cdr:y>0.27512</cdr:y>
    </cdr:to>
    <cdr:sp macro="" textlink="">
      <cdr:nvSpPr>
        <cdr:cNvPr id="40985" name="Text Box 6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260" y="1753592"/>
          <a:ext cx="227663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0.64803</cdr:x>
      <cdr:y>0.25318</cdr:y>
    </cdr:from>
    <cdr:to>
      <cdr:x>0.69508</cdr:x>
      <cdr:y>0.27413</cdr:y>
    </cdr:to>
    <cdr:sp macro="" textlink="">
      <cdr:nvSpPr>
        <cdr:cNvPr id="40986" name="Text Box 6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8897" y="1746830"/>
          <a:ext cx="304133" cy="144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0.6362</cdr:x>
      <cdr:y>0.25416</cdr:y>
    </cdr:from>
    <cdr:to>
      <cdr:x>0.67438</cdr:x>
      <cdr:y>0.27512</cdr:y>
    </cdr:to>
    <cdr:sp macro="" textlink="">
      <cdr:nvSpPr>
        <cdr:cNvPr id="40987" name="Text Box 6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2439" y="1753592"/>
          <a:ext cx="246797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0.65814</cdr:x>
      <cdr:y>0.27296</cdr:y>
    </cdr:from>
    <cdr:to>
      <cdr:x>0.65814</cdr:x>
      <cdr:y>0.28578</cdr:y>
    </cdr:to>
    <cdr:sp macro="" textlink="">
      <cdr:nvSpPr>
        <cdr:cNvPr id="40988" name="Freeform 617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65946" y="1867344"/>
          <a:ext cx="0" cy="875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0.63843</cdr:x>
      <cdr:y>0.27296</cdr:y>
    </cdr:from>
    <cdr:to>
      <cdr:x>0.63843</cdr:x>
      <cdr:y>0.28578</cdr:y>
    </cdr:to>
    <cdr:sp macro="" textlink="">
      <cdr:nvSpPr>
        <cdr:cNvPr id="40989" name="Freeform 617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38311" y="1867344"/>
          <a:ext cx="0" cy="875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0.62094</cdr:x>
      <cdr:y>0.20221</cdr:y>
    </cdr:from>
    <cdr:to>
      <cdr:x>0.65617</cdr:x>
      <cdr:y>0.22317</cdr:y>
    </cdr:to>
    <cdr:sp macro="" textlink="">
      <cdr:nvSpPr>
        <cdr:cNvPr id="40990" name="Text Box 6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5035" y="1384167"/>
          <a:ext cx="228147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0.62094</cdr:x>
      <cdr:y>0.27173</cdr:y>
    </cdr:from>
    <cdr:to>
      <cdr:x>0.62094</cdr:x>
      <cdr:y>0.28578</cdr:y>
    </cdr:to>
    <cdr:sp macro="" textlink="">
      <cdr:nvSpPr>
        <cdr:cNvPr id="40991" name="Line 617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25035" y="1858926"/>
          <a:ext cx="0" cy="959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0.60754</cdr:x>
      <cdr:y>0.252</cdr:y>
    </cdr:from>
    <cdr:to>
      <cdr:x>0.63981</cdr:x>
      <cdr:y>0.27296</cdr:y>
    </cdr:to>
    <cdr:sp macro="" textlink="">
      <cdr:nvSpPr>
        <cdr:cNvPr id="40992" name="Text Box 6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27153" y="1738735"/>
          <a:ext cx="208595" cy="144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0.5864</cdr:x>
      <cdr:y>0.25332</cdr:y>
    </cdr:from>
    <cdr:to>
      <cdr:x>0.62606</cdr:x>
      <cdr:y>0.27428</cdr:y>
    </cdr:to>
    <cdr:sp macro="" textlink="">
      <cdr:nvSpPr>
        <cdr:cNvPr id="40993" name="Text Box 6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0494" y="1747854"/>
          <a:ext cx="256364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0.58621</cdr:x>
      <cdr:y>0.27296</cdr:y>
    </cdr:from>
    <cdr:to>
      <cdr:x>0.59114</cdr:x>
      <cdr:y>0.28504</cdr:y>
    </cdr:to>
    <cdr:sp macro="" textlink="">
      <cdr:nvSpPr>
        <cdr:cNvPr id="40994" name="Freeform 617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00078" y="1867344"/>
          <a:ext cx="31909" cy="8249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0.57636</cdr:x>
      <cdr:y>0.27173</cdr:y>
    </cdr:from>
    <cdr:to>
      <cdr:x>0.5771</cdr:x>
      <cdr:y>0.28578</cdr:y>
    </cdr:to>
    <cdr:sp macro="" textlink="">
      <cdr:nvSpPr>
        <cdr:cNvPr id="40995" name="Freeform 617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36261" y="1858926"/>
          <a:ext cx="4786" cy="959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0.56418</cdr:x>
      <cdr:y>0.25332</cdr:y>
    </cdr:from>
    <cdr:to>
      <cdr:x>0.60532</cdr:x>
      <cdr:y>0.27428</cdr:y>
    </cdr:to>
    <cdr:sp macro="" textlink="">
      <cdr:nvSpPr>
        <cdr:cNvPr id="40996" name="Text Box 6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6883" y="1747854"/>
          <a:ext cx="265930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0.54906</cdr:x>
      <cdr:y>0.25332</cdr:y>
    </cdr:from>
    <cdr:to>
      <cdr:x>0.59019</cdr:x>
      <cdr:y>0.27428</cdr:y>
    </cdr:to>
    <cdr:sp macro="" textlink="">
      <cdr:nvSpPr>
        <cdr:cNvPr id="40997" name="Text Box 61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9142" y="1747854"/>
          <a:ext cx="265866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0.52827</cdr:x>
      <cdr:y>0.25332</cdr:y>
    </cdr:from>
    <cdr:to>
      <cdr:x>0.57827</cdr:x>
      <cdr:y>0.27428</cdr:y>
    </cdr:to>
    <cdr:sp macro="" textlink="">
      <cdr:nvSpPr>
        <cdr:cNvPr id="40998" name="Text Box 61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4740" y="1747854"/>
          <a:ext cx="323202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0.52734</cdr:x>
      <cdr:y>0.27296</cdr:y>
    </cdr:from>
    <cdr:to>
      <cdr:x>0.52734</cdr:x>
      <cdr:y>0.28578</cdr:y>
    </cdr:to>
    <cdr:sp macro="" textlink="">
      <cdr:nvSpPr>
        <cdr:cNvPr id="40999" name="Freeform 618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18769" y="1867344"/>
          <a:ext cx="0" cy="875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0.50625</cdr:x>
      <cdr:y>0.25499</cdr:y>
    </cdr:from>
    <cdr:to>
      <cdr:x>0.54738</cdr:x>
      <cdr:y>0.27595</cdr:y>
    </cdr:to>
    <cdr:sp macro="" textlink="">
      <cdr:nvSpPr>
        <cdr:cNvPr id="41000" name="Text Box 61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442" y="1759330"/>
          <a:ext cx="265866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0.50517</cdr:x>
      <cdr:y>0.27173</cdr:y>
    </cdr:from>
    <cdr:to>
      <cdr:x>0.50517</cdr:x>
      <cdr:y>0.28578</cdr:y>
    </cdr:to>
    <cdr:sp macro="" textlink="">
      <cdr:nvSpPr>
        <cdr:cNvPr id="41001" name="Freeform 61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275179" y="1858926"/>
          <a:ext cx="0" cy="959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0.48817</cdr:x>
      <cdr:y>0.25318</cdr:y>
    </cdr:from>
    <cdr:to>
      <cdr:x>0.52339</cdr:x>
      <cdr:y>0.27413</cdr:y>
    </cdr:to>
    <cdr:sp macro="" textlink="">
      <cdr:nvSpPr>
        <cdr:cNvPr id="41002" name="Text Box 61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5557" y="1746830"/>
          <a:ext cx="227663" cy="144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0.45487</cdr:x>
      <cdr:y>0.25373</cdr:y>
    </cdr:from>
    <cdr:to>
      <cdr:x>0.48714</cdr:x>
      <cdr:y>0.2732</cdr:y>
    </cdr:to>
    <cdr:sp macro="" textlink="">
      <cdr:nvSpPr>
        <cdr:cNvPr id="41003" name="Text Box 61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0270" y="1750671"/>
          <a:ext cx="208594" cy="134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0.45197</cdr:x>
      <cdr:y>0.27321</cdr:y>
    </cdr:from>
    <cdr:to>
      <cdr:x>0.45197</cdr:x>
      <cdr:y>0.28578</cdr:y>
    </cdr:to>
    <cdr:sp macro="" textlink="">
      <cdr:nvSpPr>
        <cdr:cNvPr id="41004" name="Freeform 61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30565" y="1869027"/>
          <a:ext cx="0" cy="858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0.43783</cdr:x>
      <cdr:y>0.2549</cdr:y>
    </cdr:from>
    <cdr:to>
      <cdr:x>0.46418</cdr:x>
      <cdr:y>0.27586</cdr:y>
    </cdr:to>
    <cdr:sp macro="" textlink="">
      <cdr:nvSpPr>
        <cdr:cNvPr id="41005" name="Text Box 61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0142" y="1758697"/>
          <a:ext cx="170328" cy="144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0.42487</cdr:x>
      <cdr:y>0.27173</cdr:y>
    </cdr:from>
    <cdr:to>
      <cdr:x>0.42487</cdr:x>
      <cdr:y>0.28504</cdr:y>
    </cdr:to>
    <cdr:sp macro="" textlink="">
      <cdr:nvSpPr>
        <cdr:cNvPr id="41006" name="Freeform 619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55067" y="1858926"/>
          <a:ext cx="0" cy="909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0.40698</cdr:x>
      <cdr:y>0.25416</cdr:y>
    </cdr:from>
    <cdr:to>
      <cdr:x>0.43925</cdr:x>
      <cdr:y>0.27512</cdr:y>
    </cdr:to>
    <cdr:sp macro="" textlink="">
      <cdr:nvSpPr>
        <cdr:cNvPr id="41007" name="Text Box 61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0757" y="1753592"/>
          <a:ext cx="208594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0.38122</cdr:x>
      <cdr:y>0.25416</cdr:y>
    </cdr:from>
    <cdr:to>
      <cdr:x>0.41644</cdr:x>
      <cdr:y>0.27512</cdr:y>
    </cdr:to>
    <cdr:sp macro="" textlink="">
      <cdr:nvSpPr>
        <cdr:cNvPr id="41008" name="Text Box 61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4195" y="1753592"/>
          <a:ext cx="227663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0.37832</cdr:x>
      <cdr:y>0.27173</cdr:y>
    </cdr:from>
    <cdr:to>
      <cdr:x>0.38176</cdr:x>
      <cdr:y>0.28578</cdr:y>
    </cdr:to>
    <cdr:sp macro="" textlink="">
      <cdr:nvSpPr>
        <cdr:cNvPr id="41009" name="Freeform 61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53529" y="1858926"/>
          <a:ext cx="22336" cy="959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0.34851</cdr:x>
      <cdr:y>0.27296</cdr:y>
    </cdr:from>
    <cdr:to>
      <cdr:x>0.34851</cdr:x>
      <cdr:y>0.28578</cdr:y>
    </cdr:to>
    <cdr:sp macro="" textlink="">
      <cdr:nvSpPr>
        <cdr:cNvPr id="41010" name="Freeform 619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0481" y="1867344"/>
          <a:ext cx="0" cy="8754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0.36772</cdr:x>
      <cdr:y>0.20221</cdr:y>
    </cdr:from>
    <cdr:to>
      <cdr:x>0.40886</cdr:x>
      <cdr:y>0.22317</cdr:y>
    </cdr:to>
    <cdr:sp macro="" textlink="">
      <cdr:nvSpPr>
        <cdr:cNvPr id="41011" name="Text Box 61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4925" y="1384167"/>
          <a:ext cx="266438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0.33693</cdr:x>
      <cdr:y>0.20221</cdr:y>
    </cdr:from>
    <cdr:to>
      <cdr:x>0.37216</cdr:x>
      <cdr:y>0.22317</cdr:y>
    </cdr:to>
    <cdr:sp macro="" textlink="">
      <cdr:nvSpPr>
        <cdr:cNvPr id="41012" name="Text Box 61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5495" y="1384167"/>
          <a:ext cx="228148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0.88353</cdr:x>
      <cdr:y>0.27444</cdr:y>
    </cdr:from>
    <cdr:to>
      <cdr:x>0.88353</cdr:x>
      <cdr:y>0.28578</cdr:y>
    </cdr:to>
    <cdr:sp macro="" textlink="">
      <cdr:nvSpPr>
        <cdr:cNvPr id="41013" name="Line 619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25771" y="1877445"/>
          <a:ext cx="0" cy="774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0.86988</cdr:x>
      <cdr:y>0.25151</cdr:y>
    </cdr:from>
    <cdr:to>
      <cdr:x>0.89919</cdr:x>
      <cdr:y>0.27665</cdr:y>
    </cdr:to>
    <cdr:sp macro="" textlink="">
      <cdr:nvSpPr>
        <cdr:cNvPr id="41014" name="Text Box 61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928" y="1735354"/>
          <a:ext cx="189461" cy="1734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0.8552</cdr:x>
      <cdr:y>0.83107</cdr:y>
    </cdr:from>
    <cdr:to>
      <cdr:x>0.8552</cdr:x>
      <cdr:y>0.87741</cdr:y>
    </cdr:to>
    <cdr:sp macro="" textlink="">
      <cdr:nvSpPr>
        <cdr:cNvPr id="41015" name="Line 619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42296" y="5678887"/>
          <a:ext cx="0" cy="3165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0.61183</cdr:x>
      <cdr:y>0.83107</cdr:y>
    </cdr:from>
    <cdr:to>
      <cdr:x>0.61183</cdr:x>
      <cdr:y>0.85325</cdr:y>
    </cdr:to>
    <cdr:sp macro="" textlink="">
      <cdr:nvSpPr>
        <cdr:cNvPr id="41016" name="Freeform 620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966004" y="5678887"/>
          <a:ext cx="0" cy="15151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0.3825</cdr:x>
      <cdr:y>0.83279</cdr:y>
    </cdr:from>
    <cdr:to>
      <cdr:x>0.3825</cdr:x>
      <cdr:y>0.87741</cdr:y>
    </cdr:to>
    <cdr:sp macro="" textlink="">
      <cdr:nvSpPr>
        <cdr:cNvPr id="41017" name="Freeform 620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80651" y="5690672"/>
          <a:ext cx="0" cy="30472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0.0746</cdr:x>
      <cdr:y>0.85325</cdr:y>
    </cdr:from>
    <cdr:to>
      <cdr:x>0.885</cdr:x>
      <cdr:y>0.85325</cdr:y>
    </cdr:to>
    <cdr:sp macro="" textlink="">
      <cdr:nvSpPr>
        <cdr:cNvPr id="41018" name="Line 620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86354" y="5830406"/>
          <a:ext cx="52489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0.83869</cdr:x>
      <cdr:y>0.85449</cdr:y>
    </cdr:from>
    <cdr:to>
      <cdr:x>0.93279</cdr:x>
      <cdr:y>0.87396</cdr:y>
    </cdr:to>
    <cdr:sp macro="" textlink="">
      <cdr:nvSpPr>
        <cdr:cNvPr id="41019" name="Text Box 62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5402" y="5838823"/>
          <a:ext cx="609457" cy="133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0.6069</cdr:x>
      <cdr:y>0.82466</cdr:y>
    </cdr:from>
    <cdr:to>
      <cdr:x>0.99807</cdr:x>
      <cdr:y>0.85818</cdr:y>
    </cdr:to>
    <cdr:sp macro="" textlink="">
      <cdr:nvSpPr>
        <cdr:cNvPr id="41020" name="Text Box 62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4095" y="5635115"/>
          <a:ext cx="2533555" cy="228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575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575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0.67317</cdr:x>
      <cdr:y>0.85325</cdr:y>
    </cdr:from>
    <cdr:to>
      <cdr:x>0.67489</cdr:x>
      <cdr:y>0.87741</cdr:y>
    </cdr:to>
    <cdr:sp macro="" textlink="">
      <cdr:nvSpPr>
        <cdr:cNvPr id="41021" name="Freeform 620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63268" y="5830406"/>
          <a:ext cx="11168" cy="16498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0.12583</cdr:x>
      <cdr:y>0.83107</cdr:y>
    </cdr:from>
    <cdr:to>
      <cdr:x>0.49064</cdr:x>
      <cdr:y>0.86311</cdr:y>
    </cdr:to>
    <cdr:sp macro="" textlink="">
      <cdr:nvSpPr>
        <cdr:cNvPr id="41022" name="Text Box 62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205" y="5678887"/>
          <a:ext cx="2362843" cy="218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575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0.10761</cdr:x>
      <cdr:y>0.85177</cdr:y>
    </cdr:from>
    <cdr:to>
      <cdr:x>0.5165</cdr:x>
      <cdr:y>0.88382</cdr:y>
    </cdr:to>
    <cdr:sp macro="" textlink="">
      <cdr:nvSpPr>
        <cdr:cNvPr id="41023" name="Text Box 62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0143" y="5820304"/>
          <a:ext cx="2648426" cy="218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0.1251</cdr:x>
      <cdr:y>0.85325</cdr:y>
    </cdr:from>
    <cdr:to>
      <cdr:x>0.1251</cdr:x>
      <cdr:y>0.87741</cdr:y>
    </cdr:to>
    <cdr:sp macro="" textlink="">
      <cdr:nvSpPr>
        <cdr:cNvPr id="41024" name="Freeform 620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13419" y="5830406"/>
          <a:ext cx="0" cy="16498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0.0746</cdr:x>
      <cdr:y>0.84586</cdr:y>
    </cdr:from>
    <cdr:to>
      <cdr:x>0.14086</cdr:x>
      <cdr:y>0.87938</cdr:y>
    </cdr:to>
    <cdr:sp macro="" textlink="">
      <cdr:nvSpPr>
        <cdr:cNvPr id="41025" name="Text Box 62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354" y="5779899"/>
          <a:ext cx="429173" cy="228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575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0.38349</cdr:x>
      <cdr:y>0.84586</cdr:y>
    </cdr:from>
    <cdr:to>
      <cdr:x>0.80544</cdr:x>
      <cdr:y>0.88357</cdr:y>
    </cdr:to>
    <cdr:sp macro="" textlink="">
      <cdr:nvSpPr>
        <cdr:cNvPr id="41026" name="Text Box 62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7033" y="5779899"/>
          <a:ext cx="2732985" cy="2575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0.38423</cdr:x>
      <cdr:y>0.82466</cdr:y>
    </cdr:from>
    <cdr:to>
      <cdr:x>0.71208</cdr:x>
      <cdr:y>0.86237</cdr:y>
    </cdr:to>
    <cdr:sp macro="" textlink="">
      <cdr:nvSpPr>
        <cdr:cNvPr id="41027" name="Text Box 62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1819" y="5635115"/>
          <a:ext cx="2123528" cy="257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0.03051</cdr:x>
      <cdr:y>0.28578</cdr:y>
    </cdr:from>
    <cdr:to>
      <cdr:x>0.96333</cdr:x>
      <cdr:y>0.28578</cdr:y>
    </cdr:to>
    <cdr:sp macro="" textlink="">
      <cdr:nvSpPr>
        <cdr:cNvPr id="41028" name="Line 62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0771" y="1954888"/>
          <a:ext cx="60419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0.031</cdr:x>
      <cdr:y>0.24486</cdr:y>
    </cdr:from>
    <cdr:to>
      <cdr:x>0.96333</cdr:x>
      <cdr:y>0.25423</cdr:y>
    </cdr:to>
    <cdr:sp macro="" textlink="">
      <cdr:nvSpPr>
        <cdr:cNvPr id="41029" name="Freeform 62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3962" y="1675420"/>
          <a:ext cx="6038731" cy="63974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0.32954</cdr:x>
      <cdr:y>0.11864</cdr:y>
    </cdr:from>
    <cdr:to>
      <cdr:x>0.33693</cdr:x>
      <cdr:y>0.28504</cdr:y>
    </cdr:to>
    <cdr:sp macro="" textlink="">
      <cdr:nvSpPr>
        <cdr:cNvPr id="41030" name="Freeform 62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37632" y="813445"/>
          <a:ext cx="47863" cy="113639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0.87835</cdr:x>
      <cdr:y>0.23229</cdr:y>
    </cdr:from>
    <cdr:to>
      <cdr:x>0.88353</cdr:x>
      <cdr:y>0.24338</cdr:y>
    </cdr:to>
    <cdr:sp macro="" textlink="">
      <cdr:nvSpPr>
        <cdr:cNvPr id="41031" name="Freeform 621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692267" y="1589559"/>
          <a:ext cx="33504" cy="7575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0.8653</cdr:x>
      <cdr:y>0.23229</cdr:y>
    </cdr:from>
    <cdr:to>
      <cdr:x>0.8653</cdr:x>
      <cdr:y>0.24486</cdr:y>
    </cdr:to>
    <cdr:sp macro="" textlink="">
      <cdr:nvSpPr>
        <cdr:cNvPr id="41032" name="Line 62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07709" y="1589559"/>
          <a:ext cx="0" cy="858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0.85274</cdr:x>
      <cdr:y>0.23401</cdr:y>
    </cdr:from>
    <cdr:to>
      <cdr:x>0.85274</cdr:x>
      <cdr:y>0.24486</cdr:y>
    </cdr:to>
    <cdr:sp macro="" textlink="">
      <cdr:nvSpPr>
        <cdr:cNvPr id="41033" name="Line 62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26342" y="1601344"/>
          <a:ext cx="0" cy="740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0.83869</cdr:x>
      <cdr:y>0.23352</cdr:y>
    </cdr:from>
    <cdr:to>
      <cdr:x>0.84461</cdr:x>
      <cdr:y>0.24486</cdr:y>
    </cdr:to>
    <cdr:sp macro="" textlink="">
      <cdr:nvSpPr>
        <cdr:cNvPr id="41034" name="Freeform 621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435402" y="1597977"/>
          <a:ext cx="38290" cy="774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0.81726</cdr:x>
      <cdr:y>0.23401</cdr:y>
    </cdr:from>
    <cdr:to>
      <cdr:x>0.82293</cdr:x>
      <cdr:y>0.24535</cdr:y>
    </cdr:to>
    <cdr:sp macro="" textlink="">
      <cdr:nvSpPr>
        <cdr:cNvPr id="41035" name="Freeform 621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296599" y="1601344"/>
          <a:ext cx="36695" cy="774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0.78327</cdr:x>
      <cdr:y>0.23401</cdr:y>
    </cdr:from>
    <cdr:to>
      <cdr:x>0.7882</cdr:x>
      <cdr:y>0.24486</cdr:y>
    </cdr:to>
    <cdr:sp macro="" textlink="">
      <cdr:nvSpPr>
        <cdr:cNvPr id="41036" name="Freeform 6220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076428" y="1601344"/>
          <a:ext cx="31909" cy="7407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0.76431</cdr:x>
      <cdr:y>0.23401</cdr:y>
    </cdr:from>
    <cdr:to>
      <cdr:x>0.76923</cdr:x>
      <cdr:y>0.24486</cdr:y>
    </cdr:to>
    <cdr:sp macro="" textlink="">
      <cdr:nvSpPr>
        <cdr:cNvPr id="41037" name="Freeform 622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953579" y="1601344"/>
          <a:ext cx="31909" cy="7407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0.73696</cdr:x>
      <cdr:y>0.23401</cdr:y>
    </cdr:from>
    <cdr:to>
      <cdr:x>0.74189</cdr:x>
      <cdr:y>0.24535</cdr:y>
    </cdr:to>
    <cdr:sp macro="" textlink="">
      <cdr:nvSpPr>
        <cdr:cNvPr id="41038" name="Freeform 622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776486" y="1601344"/>
          <a:ext cx="31909" cy="774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0.70469</cdr:x>
      <cdr:y>0.23352</cdr:y>
    </cdr:from>
    <cdr:to>
      <cdr:x>0.71208</cdr:x>
      <cdr:y>0.24486</cdr:y>
    </cdr:to>
    <cdr:sp macro="" textlink="">
      <cdr:nvSpPr>
        <cdr:cNvPr id="41039" name="Freeform 622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567484" y="1597977"/>
          <a:ext cx="47863" cy="774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0.69312</cdr:x>
      <cdr:y>0.23229</cdr:y>
    </cdr:from>
    <cdr:to>
      <cdr:x>0.69878</cdr:x>
      <cdr:y>0.24486</cdr:y>
    </cdr:to>
    <cdr:sp macro="" textlink="" fLocksText="0">
      <cdr:nvSpPr>
        <cdr:cNvPr id="41040" name="Freeform 622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492498" y="1589559"/>
          <a:ext cx="36695" cy="858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0.66405</cdr:x>
      <cdr:y>0.23229</cdr:y>
    </cdr:from>
    <cdr:to>
      <cdr:x>0.66972</cdr:x>
      <cdr:y>0.24338</cdr:y>
    </cdr:to>
    <cdr:sp macro="" textlink="">
      <cdr:nvSpPr>
        <cdr:cNvPr id="41041" name="Freeform 622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04236" y="1589559"/>
          <a:ext cx="36695" cy="7575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0.64755</cdr:x>
      <cdr:y>0.23229</cdr:y>
    </cdr:from>
    <cdr:to>
      <cdr:x>0.65247</cdr:x>
      <cdr:y>0.24338</cdr:y>
    </cdr:to>
    <cdr:sp macro="" textlink="">
      <cdr:nvSpPr>
        <cdr:cNvPr id="41042" name="Freeform 622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97342" y="1589559"/>
          <a:ext cx="31909" cy="7575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0.63351</cdr:x>
      <cdr:y>0.23229</cdr:y>
    </cdr:from>
    <cdr:to>
      <cdr:x>0.63745</cdr:x>
      <cdr:y>0.24338</cdr:y>
    </cdr:to>
    <cdr:sp macro="" textlink="">
      <cdr:nvSpPr>
        <cdr:cNvPr id="41043" name="Freeform 622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06402" y="1589559"/>
          <a:ext cx="25527" cy="7575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0.61109</cdr:x>
      <cdr:y>0.23229</cdr:y>
    </cdr:from>
    <cdr:to>
      <cdr:x>0.61602</cdr:x>
      <cdr:y>0.24338</cdr:y>
    </cdr:to>
    <cdr:sp macro="" textlink="">
      <cdr:nvSpPr>
        <cdr:cNvPr id="41044" name="Freeform 62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961217" y="1589559"/>
          <a:ext cx="31909" cy="7575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0.52734</cdr:x>
      <cdr:y>0.23081</cdr:y>
    </cdr:from>
    <cdr:to>
      <cdr:x>0.53325</cdr:x>
      <cdr:y>0.24486</cdr:y>
    </cdr:to>
    <cdr:sp macro="" textlink="">
      <cdr:nvSpPr>
        <cdr:cNvPr id="41045" name="Freeform 62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18769" y="1579458"/>
          <a:ext cx="38290" cy="959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0.55468</cdr:x>
      <cdr:y>0.23105</cdr:y>
    </cdr:from>
    <cdr:to>
      <cdr:x>0.55468</cdr:x>
      <cdr:y>0.24535</cdr:y>
    </cdr:to>
    <cdr:sp macro="" textlink="">
      <cdr:nvSpPr>
        <cdr:cNvPr id="41046" name="Freeform 623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595862" y="1581141"/>
          <a:ext cx="0" cy="976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0.50517</cdr:x>
      <cdr:y>0.23081</cdr:y>
    </cdr:from>
    <cdr:to>
      <cdr:x>0.51158</cdr:x>
      <cdr:y>0.24486</cdr:y>
    </cdr:to>
    <cdr:sp macro="" textlink="">
      <cdr:nvSpPr>
        <cdr:cNvPr id="41047" name="Freeform 623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275179" y="1579458"/>
          <a:ext cx="41482" cy="959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0.46773</cdr:x>
      <cdr:y>0.23081</cdr:y>
    </cdr:from>
    <cdr:to>
      <cdr:x>0.4729</cdr:x>
      <cdr:y>0.24486</cdr:y>
    </cdr:to>
    <cdr:sp macro="" textlink="">
      <cdr:nvSpPr>
        <cdr:cNvPr id="41048" name="Freeform 623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32673" y="1579458"/>
          <a:ext cx="33504" cy="959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0.4463</cdr:x>
      <cdr:y>0.23081</cdr:y>
    </cdr:from>
    <cdr:to>
      <cdr:x>0.45197</cdr:x>
      <cdr:y>0.24338</cdr:y>
    </cdr:to>
    <cdr:sp macro="" textlink="">
      <cdr:nvSpPr>
        <cdr:cNvPr id="41049" name="Freeform 623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893870" y="1579458"/>
          <a:ext cx="36695" cy="8586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0.4197</cdr:x>
      <cdr:y>0.23105</cdr:y>
    </cdr:from>
    <cdr:to>
      <cdr:x>0.42487</cdr:x>
      <cdr:y>0.24338</cdr:y>
    </cdr:to>
    <cdr:sp macro="" textlink="">
      <cdr:nvSpPr>
        <cdr:cNvPr id="41050" name="Freeform 6234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21562" y="1581141"/>
          <a:ext cx="33505" cy="8417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0.39827</cdr:x>
      <cdr:y>0.23081</cdr:y>
    </cdr:from>
    <cdr:to>
      <cdr:x>0.40319</cdr:x>
      <cdr:y>0.24338</cdr:y>
    </cdr:to>
    <cdr:sp macro="" textlink="">
      <cdr:nvSpPr>
        <cdr:cNvPr id="41051" name="Freeform 62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82759" y="1579458"/>
          <a:ext cx="31909" cy="8586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0.38176</cdr:x>
      <cdr:y>0.23081</cdr:y>
    </cdr:from>
    <cdr:to>
      <cdr:x>0.38743</cdr:x>
      <cdr:y>0.24486</cdr:y>
    </cdr:to>
    <cdr:sp macro="" textlink="">
      <cdr:nvSpPr>
        <cdr:cNvPr id="41052" name="Freeform 623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75865" y="1579458"/>
          <a:ext cx="36695" cy="959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0.34851</cdr:x>
      <cdr:y>0.22957</cdr:y>
    </cdr:from>
    <cdr:to>
      <cdr:x>0.3527</cdr:x>
      <cdr:y>0.24486</cdr:y>
    </cdr:to>
    <cdr:sp macro="" textlink="">
      <cdr:nvSpPr>
        <cdr:cNvPr id="41053" name="Freeform 623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0481" y="1571040"/>
          <a:ext cx="27122" cy="10438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0.87343</cdr:x>
      <cdr:y>0.20197</cdr:y>
    </cdr:from>
    <cdr:to>
      <cdr:x>0.90274</cdr:x>
      <cdr:y>0.22292</cdr:y>
    </cdr:to>
    <cdr:sp macro="" textlink="">
      <cdr:nvSpPr>
        <cdr:cNvPr id="41054" name="Text Box 62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0358" y="1382483"/>
          <a:ext cx="189857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0.85618</cdr:x>
      <cdr:y>0.20073</cdr:y>
    </cdr:from>
    <cdr:to>
      <cdr:x>0.88402</cdr:x>
      <cdr:y>0.22588</cdr:y>
    </cdr:to>
    <cdr:sp macro="" textlink="">
      <cdr:nvSpPr>
        <cdr:cNvPr id="41055" name="Text Box 62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678" y="1374065"/>
          <a:ext cx="180284" cy="1717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0.84535</cdr:x>
      <cdr:y>0.20344</cdr:y>
    </cdr:from>
    <cdr:to>
      <cdr:x>0.87318</cdr:x>
      <cdr:y>0.22292</cdr:y>
    </cdr:to>
    <cdr:sp macro="" textlink="">
      <cdr:nvSpPr>
        <cdr:cNvPr id="41056" name="Text Box 62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8478" y="1392584"/>
          <a:ext cx="180285" cy="133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0.83131</cdr:x>
      <cdr:y>0.20098</cdr:y>
    </cdr:from>
    <cdr:to>
      <cdr:x>0.85495</cdr:x>
      <cdr:y>0.22464</cdr:y>
    </cdr:to>
    <cdr:sp macro="" textlink="">
      <cdr:nvSpPr>
        <cdr:cNvPr id="41057" name="Text Box 62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7538" y="1375749"/>
          <a:ext cx="153162" cy="161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0.77982</cdr:x>
      <cdr:y>0.20344</cdr:y>
    </cdr:from>
    <cdr:to>
      <cdr:x>0.80766</cdr:x>
      <cdr:y>0.2244</cdr:y>
    </cdr:to>
    <cdr:sp macro="" textlink="">
      <cdr:nvSpPr>
        <cdr:cNvPr id="41058" name="Text Box 62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54092" y="1392584"/>
          <a:ext cx="180284" cy="143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0.81135</cdr:x>
      <cdr:y>0.20344</cdr:y>
    </cdr:from>
    <cdr:to>
      <cdr:x>0.83623</cdr:x>
      <cdr:y>0.2244</cdr:y>
    </cdr:to>
    <cdr:sp macro="" textlink="">
      <cdr:nvSpPr>
        <cdr:cNvPr id="41059" name="Text Box 62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8308" y="1392584"/>
          <a:ext cx="161139" cy="143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0.75002</cdr:x>
      <cdr:y>0.20221</cdr:y>
    </cdr:from>
    <cdr:to>
      <cdr:x>0.79263</cdr:x>
      <cdr:y>0.22317</cdr:y>
    </cdr:to>
    <cdr:sp macro="" textlink="">
      <cdr:nvSpPr>
        <cdr:cNvPr id="41060" name="Text Box 62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1044" y="1384167"/>
          <a:ext cx="276011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0.72194</cdr:x>
      <cdr:y>0.20221</cdr:y>
    </cdr:from>
    <cdr:to>
      <cdr:x>0.76012</cdr:x>
      <cdr:y>0.22317</cdr:y>
    </cdr:to>
    <cdr:sp macro="" textlink="">
      <cdr:nvSpPr>
        <cdr:cNvPr id="41061" name="Text Box 62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9164" y="1384167"/>
          <a:ext cx="247293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0.69878</cdr:x>
      <cdr:y>0.20221</cdr:y>
    </cdr:from>
    <cdr:to>
      <cdr:x>0.73992</cdr:x>
      <cdr:y>0.22317</cdr:y>
    </cdr:to>
    <cdr:sp macro="" textlink="">
      <cdr:nvSpPr>
        <cdr:cNvPr id="41062" name="Text Box 62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9193" y="1384167"/>
          <a:ext cx="266438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0.67982</cdr:x>
      <cdr:y>0.20221</cdr:y>
    </cdr:from>
    <cdr:to>
      <cdr:x>0.71652</cdr:x>
      <cdr:y>0.22317</cdr:y>
    </cdr:to>
    <cdr:sp macro="" textlink="">
      <cdr:nvSpPr>
        <cdr:cNvPr id="41063" name="Text Box 62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6344" y="1384167"/>
          <a:ext cx="237721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0.65986</cdr:x>
      <cdr:y>0.20221</cdr:y>
    </cdr:from>
    <cdr:to>
      <cdr:x>0.69509</cdr:x>
      <cdr:y>0.22317</cdr:y>
    </cdr:to>
    <cdr:sp macro="" textlink="">
      <cdr:nvSpPr>
        <cdr:cNvPr id="41064" name="Text Box 62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7114" y="1384167"/>
          <a:ext cx="228148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0.63671</cdr:x>
      <cdr:y>0.20221</cdr:y>
    </cdr:from>
    <cdr:to>
      <cdr:x>0.67785</cdr:x>
      <cdr:y>0.22317</cdr:y>
    </cdr:to>
    <cdr:sp macro="" textlink="">
      <cdr:nvSpPr>
        <cdr:cNvPr id="41065" name="Text Box 62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7143" y="1384167"/>
          <a:ext cx="266438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0.59705</cdr:x>
      <cdr:y>0.1995</cdr:y>
    </cdr:from>
    <cdr:to>
      <cdr:x>0.63671</cdr:x>
      <cdr:y>0.22464</cdr:y>
    </cdr:to>
    <cdr:sp macro="" textlink="">
      <cdr:nvSpPr>
        <cdr:cNvPr id="41066" name="Text Box 62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0277" y="1365648"/>
          <a:ext cx="256866" cy="171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0.62212</cdr:x>
      <cdr:y>0.25416</cdr:y>
    </cdr:from>
    <cdr:to>
      <cdr:x>0.65735</cdr:x>
      <cdr:y>0.27512</cdr:y>
    </cdr:to>
    <cdr:sp macro="" textlink="">
      <cdr:nvSpPr>
        <cdr:cNvPr id="41067" name="Text Box 62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380" y="1753592"/>
          <a:ext cx="227728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0.57217</cdr:x>
      <cdr:y>0.20221</cdr:y>
    </cdr:from>
    <cdr:to>
      <cdr:x>0.60444</cdr:x>
      <cdr:y>0.22317</cdr:y>
    </cdr:to>
    <cdr:sp macro="" textlink="">
      <cdr:nvSpPr>
        <cdr:cNvPr id="41068" name="Text Box 62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9138" y="1384167"/>
          <a:ext cx="209003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0.5606</cdr:x>
      <cdr:y>0.20221</cdr:y>
    </cdr:from>
    <cdr:to>
      <cdr:x>0.58991</cdr:x>
      <cdr:y>0.22317</cdr:y>
    </cdr:to>
    <cdr:sp macro="" textlink="">
      <cdr:nvSpPr>
        <cdr:cNvPr id="41069" name="Text Box 62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4153" y="1384167"/>
          <a:ext cx="189857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0.57217</cdr:x>
      <cdr:y>0.23229</cdr:y>
    </cdr:from>
    <cdr:to>
      <cdr:x>0.5771</cdr:x>
      <cdr:y>0.24338</cdr:y>
    </cdr:to>
    <cdr:sp macro="" textlink="">
      <cdr:nvSpPr>
        <cdr:cNvPr id="41070" name="Freeform 625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09138" y="1589559"/>
          <a:ext cx="31909" cy="7575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0.58129</cdr:x>
      <cdr:y>0.23229</cdr:y>
    </cdr:from>
    <cdr:to>
      <cdr:x>0.58621</cdr:x>
      <cdr:y>0.24486</cdr:y>
    </cdr:to>
    <cdr:sp macro="" textlink="">
      <cdr:nvSpPr>
        <cdr:cNvPr id="41071" name="Freeform 625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68169" y="1589559"/>
          <a:ext cx="31909" cy="858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0.54311</cdr:x>
      <cdr:y>0.20344</cdr:y>
    </cdr:from>
    <cdr:to>
      <cdr:x>0.57833</cdr:x>
      <cdr:y>0.22292</cdr:y>
    </cdr:to>
    <cdr:sp macro="" textlink="">
      <cdr:nvSpPr>
        <cdr:cNvPr id="41072" name="Text Box 62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0877" y="1392584"/>
          <a:ext cx="228147" cy="133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0.51749</cdr:x>
      <cdr:y>0.20147</cdr:y>
    </cdr:from>
    <cdr:to>
      <cdr:x>0.55271</cdr:x>
      <cdr:y>0.22243</cdr:y>
    </cdr:to>
    <cdr:sp macro="" textlink="">
      <cdr:nvSpPr>
        <cdr:cNvPr id="41073" name="Text Box 62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4951" y="1379116"/>
          <a:ext cx="228148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0.49015</cdr:x>
      <cdr:y>0.20098</cdr:y>
    </cdr:from>
    <cdr:to>
      <cdr:x>0.52537</cdr:x>
      <cdr:y>0.22193</cdr:y>
    </cdr:to>
    <cdr:sp macro="" textlink="">
      <cdr:nvSpPr>
        <cdr:cNvPr id="41074" name="Text Box 62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7858" y="1375749"/>
          <a:ext cx="228147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0.45197</cdr:x>
      <cdr:y>0.20221</cdr:y>
    </cdr:from>
    <cdr:to>
      <cdr:x>0.50197</cdr:x>
      <cdr:y>0.22317</cdr:y>
    </cdr:to>
    <cdr:sp macro="" textlink="">
      <cdr:nvSpPr>
        <cdr:cNvPr id="41075" name="Text Box 62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0565" y="1384167"/>
          <a:ext cx="323874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0.43128</cdr:x>
      <cdr:y>0.20221</cdr:y>
    </cdr:from>
    <cdr:to>
      <cdr:x>0.47537</cdr:x>
      <cdr:y>0.22317</cdr:y>
    </cdr:to>
    <cdr:sp macro="" textlink="">
      <cdr:nvSpPr>
        <cdr:cNvPr id="41076" name="Text Box 62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6548" y="1384167"/>
          <a:ext cx="285583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0.41231</cdr:x>
      <cdr:y>0.20221</cdr:y>
    </cdr:from>
    <cdr:to>
      <cdr:x>0.44458</cdr:x>
      <cdr:y>0.22317</cdr:y>
    </cdr:to>
    <cdr:sp macro="" textlink="">
      <cdr:nvSpPr>
        <cdr:cNvPr id="41077" name="Text Box 62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699" y="1384167"/>
          <a:ext cx="209003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0.38743</cdr:x>
      <cdr:y>0.20221</cdr:y>
    </cdr:from>
    <cdr:to>
      <cdr:x>0.42265</cdr:x>
      <cdr:y>0.22317</cdr:y>
    </cdr:to>
    <cdr:sp macro="" textlink="">
      <cdr:nvSpPr>
        <cdr:cNvPr id="41078" name="Text Box 62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2560" y="1384167"/>
          <a:ext cx="228148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0.3316</cdr:x>
      <cdr:y>0.25332</cdr:y>
    </cdr:from>
    <cdr:to>
      <cdr:x>0.36683</cdr:x>
      <cdr:y>0.27428</cdr:y>
    </cdr:to>
    <cdr:sp macro="" textlink="">
      <cdr:nvSpPr>
        <cdr:cNvPr id="41079" name="Text Box 62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3498" y="1747854"/>
          <a:ext cx="227728" cy="14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0.35796</cdr:x>
      <cdr:y>0.25406</cdr:y>
    </cdr:from>
    <cdr:to>
      <cdr:x>0.39319</cdr:x>
      <cdr:y>0.27502</cdr:y>
    </cdr:to>
    <cdr:sp macro="" textlink="">
      <cdr:nvSpPr>
        <cdr:cNvPr id="41080" name="Text Box 62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3837" y="1752959"/>
          <a:ext cx="227728" cy="144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0.8818</cdr:x>
      <cdr:y>0.17189</cdr:y>
    </cdr:from>
    <cdr:to>
      <cdr:x>0.96407</cdr:x>
      <cdr:y>0.20394</cdr:y>
    </cdr:to>
    <cdr:sp macro="" textlink="">
      <cdr:nvSpPr>
        <cdr:cNvPr id="41081" name="Text Box 62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603" y="1177091"/>
          <a:ext cx="532876" cy="218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0.90077</cdr:x>
      <cdr:y>0.21084</cdr:y>
    </cdr:from>
    <cdr:to>
      <cdr:x>0.93599</cdr:x>
      <cdr:y>0.23179</cdr:y>
    </cdr:to>
    <cdr:sp macro="" textlink="">
      <cdr:nvSpPr>
        <cdr:cNvPr id="41082" name="Text Box 62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7452" y="1443091"/>
          <a:ext cx="228147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00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0.90077</cdr:x>
      <cdr:y>0.2493</cdr:y>
    </cdr:from>
    <cdr:to>
      <cdr:x>0.93451</cdr:x>
      <cdr:y>0.26877</cdr:y>
    </cdr:to>
    <cdr:sp macro="" textlink="">
      <cdr:nvSpPr>
        <cdr:cNvPr id="41083" name="Text Box 62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7452" y="1705724"/>
          <a:ext cx="218575" cy="132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00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0.83869</cdr:x>
      <cdr:y>0.83279</cdr:y>
    </cdr:from>
    <cdr:to>
      <cdr:x>0.92983</cdr:x>
      <cdr:y>0.85227</cdr:y>
    </cdr:to>
    <cdr:sp macro="" textlink="">
      <cdr:nvSpPr>
        <cdr:cNvPr id="41084" name="Text Box 62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5402" y="5690672"/>
          <a:ext cx="590311" cy="133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0.88353</cdr:x>
      <cdr:y>0.83107</cdr:y>
    </cdr:from>
    <cdr:to>
      <cdr:x>0.98353</cdr:x>
      <cdr:y>0.85054</cdr:y>
    </cdr:to>
    <cdr:sp macro="" textlink="">
      <cdr:nvSpPr>
        <cdr:cNvPr id="41085" name="Text Box 62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5771" y="5678887"/>
          <a:ext cx="647748" cy="133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0.89633</cdr:x>
      <cdr:y>0.85325</cdr:y>
    </cdr:from>
    <cdr:to>
      <cdr:x>0.96703</cdr:x>
      <cdr:y>0.87421</cdr:y>
    </cdr:to>
    <cdr:sp macro="" textlink="">
      <cdr:nvSpPr>
        <cdr:cNvPr id="41086" name="Text Box 62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8734" y="5830406"/>
          <a:ext cx="457891" cy="143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0.67489</cdr:x>
      <cdr:y>0.85177</cdr:y>
    </cdr:from>
    <cdr:to>
      <cdr:x>0.93082</cdr:x>
      <cdr:y>0.88382</cdr:y>
    </cdr:to>
    <cdr:sp macro="" textlink="">
      <cdr:nvSpPr>
        <cdr:cNvPr id="41087" name="Text Box 62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4436" y="5820304"/>
          <a:ext cx="1657659" cy="218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575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0.01573</cdr:x>
      <cdr:y>0.82663</cdr:y>
    </cdr:from>
    <cdr:to>
      <cdr:x>0.08938</cdr:x>
      <cdr:y>0.8503</cdr:y>
    </cdr:to>
    <cdr:sp macro="" textlink="">
      <cdr:nvSpPr>
        <cdr:cNvPr id="41088" name="Text Box 62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45" y="5648583"/>
          <a:ext cx="477036" cy="161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575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575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0.01573</cdr:x>
      <cdr:y>0.84586</cdr:y>
    </cdr:from>
    <cdr:to>
      <cdr:x>0.08938</cdr:x>
      <cdr:y>0.87938</cdr:y>
    </cdr:to>
    <cdr:sp macro="" textlink="">
      <cdr:nvSpPr>
        <cdr:cNvPr id="41089" name="Text Box 62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045" y="5779899"/>
          <a:ext cx="477036" cy="228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575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575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0.00735</cdr:x>
      <cdr:y>0.24338</cdr:y>
    </cdr:from>
    <cdr:to>
      <cdr:x>0.32068</cdr:x>
      <cdr:y>0.27543</cdr:y>
    </cdr:to>
    <cdr:sp macro="" textlink="">
      <cdr:nvSpPr>
        <cdr:cNvPr id="41090" name="Text Box 62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665318"/>
          <a:ext cx="2029397" cy="218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cs typeface="Traffic"/>
            </a:rPr>
            <a:t>(cm/s )</a:t>
          </a:r>
          <a:r>
            <a:rPr lang="fa-IR" sz="800" b="1" i="0" strike="noStrike">
              <a:solidFill>
                <a:srgbClr val="000000"/>
              </a:solidFill>
              <a:cs typeface="Traffic"/>
            </a:rPr>
            <a:t>لگاريتم سرعت سقوط</a:t>
          </a:r>
          <a:r>
            <a:rPr lang="en-US" sz="800" b="1" i="0" strike="noStrike">
              <a:solidFill>
                <a:srgbClr val="000000"/>
              </a:solidFill>
              <a:cs typeface="Traffic"/>
            </a:rPr>
            <a:t> </a:t>
          </a:r>
          <a:r>
            <a:rPr lang="fa-IR" sz="800" b="1" i="0" strike="noStrike">
              <a:solidFill>
                <a:srgbClr val="000000"/>
              </a:solidFill>
              <a:cs typeface="Traffic"/>
            </a:rPr>
            <a:t> </a:t>
          </a:r>
          <a:r>
            <a:rPr lang="en-US" sz="1000" b="1" i="0">
              <a:latin typeface="+mn-lt"/>
              <a:ea typeface="+mn-ea"/>
              <a:cs typeface="+mn-cs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0.00932</cdr:x>
      <cdr:y>0.10455</cdr:y>
    </cdr:from>
    <cdr:to>
      <cdr:x>0.99462</cdr:x>
      <cdr:y>0.82455</cdr:y>
    </cdr:to>
    <cdr:sp macro="" textlink="">
      <cdr:nvSpPr>
        <cdr:cNvPr id="41091" name="Rectangle 62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89" y="724627"/>
          <a:ext cx="6366147" cy="4990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0.00735</cdr:x>
      <cdr:y>0.13097</cdr:y>
    </cdr:from>
    <cdr:to>
      <cdr:x>0.3293</cdr:x>
      <cdr:y>0.17288</cdr:y>
    </cdr:to>
    <cdr:sp macro="" textlink="">
      <cdr:nvSpPr>
        <cdr:cNvPr id="41095" name="Text Box 62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97623"/>
          <a:ext cx="2085237" cy="286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0.85101</cdr:x>
      <cdr:y>0.21824</cdr:y>
    </cdr:from>
    <cdr:to>
      <cdr:x>0.87022</cdr:x>
      <cdr:y>0.23081</cdr:y>
    </cdr:to>
    <cdr:sp macro="" textlink="">
      <cdr:nvSpPr>
        <cdr:cNvPr id="41099" name="Text Box 6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5173" y="1493597"/>
          <a:ext cx="124445" cy="85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0.8148</cdr:x>
      <cdr:y>0.25743</cdr:y>
    </cdr:from>
    <cdr:to>
      <cdr:x>0.83401</cdr:x>
      <cdr:y>0.27</cdr:y>
    </cdr:to>
    <cdr:sp macro="" textlink="">
      <cdr:nvSpPr>
        <cdr:cNvPr id="41100" name="Text Box 62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0644" y="1761280"/>
          <a:ext cx="124444" cy="85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0.84579</cdr:x>
      <cdr:y>0.2599</cdr:y>
    </cdr:from>
    <cdr:to>
      <cdr:x>0.865</cdr:x>
      <cdr:y>0.27247</cdr:y>
    </cdr:to>
    <cdr:sp macro="" textlink="">
      <cdr:nvSpPr>
        <cdr:cNvPr id="41101" name="Text Box 62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7189" y="1793221"/>
          <a:ext cx="124174" cy="8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0.8148</cdr:x>
      <cdr:y>0.21824</cdr:y>
    </cdr:from>
    <cdr:to>
      <cdr:x>0.83401</cdr:x>
      <cdr:y>0.23081</cdr:y>
    </cdr:to>
    <cdr:sp macro="" textlink="">
      <cdr:nvSpPr>
        <cdr:cNvPr id="41102" name="Text Box 62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0644" y="1493597"/>
          <a:ext cx="124444" cy="85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0.08814</cdr:x>
      <cdr:y>0.1746</cdr:y>
    </cdr:from>
    <cdr:to>
      <cdr:x>0.21155</cdr:x>
      <cdr:y>0.22193</cdr:y>
    </cdr:to>
    <cdr:sp macro="" textlink="">
      <cdr:nvSpPr>
        <cdr:cNvPr id="41094" name="Text Box 62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484" y="1210157"/>
          <a:ext cx="797367" cy="3280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175" b="1" i="0" strike="noStrike">
              <a:solidFill>
                <a:srgbClr val="FF0000"/>
              </a:solidFill>
              <a:latin typeface="Arial"/>
              <a:cs typeface="2  Yekan" panose="00000400000000000000" pitchFamily="2" charset="-78"/>
            </a:rPr>
            <a:t>SP</a:t>
          </a:r>
          <a:endParaRPr lang="en-US" sz="1175" b="1" i="0" strike="noStrike">
            <a:solidFill>
              <a:srgbClr val="000000"/>
            </a:solidFill>
            <a:latin typeface="Arial"/>
            <a:cs typeface="2  Yekan" panose="00000400000000000000" pitchFamily="2" charset="-78"/>
          </a:endParaRPr>
        </a:p>
      </cdr:txBody>
    </cdr:sp>
  </cdr:relSizeAnchor>
  <cdr:relSizeAnchor xmlns:cdr="http://schemas.openxmlformats.org/drawingml/2006/chartDrawing">
    <cdr:from>
      <cdr:x>0.29962</cdr:x>
      <cdr:y>0.02981</cdr:y>
    </cdr:from>
    <cdr:to>
      <cdr:x>0.66073</cdr:x>
      <cdr:y>0.0614</cdr:y>
    </cdr:to>
    <cdr:sp macro="" textlink="">
      <cdr:nvSpPr>
        <cdr:cNvPr id="138" name="Text Box 62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9711" y="214051"/>
          <a:ext cx="2458310" cy="226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36576" rIns="27432" bIns="36576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a-IR" sz="1400" b="1" i="0" strike="noStrike">
              <a:solidFill>
                <a:schemeClr val="tx1"/>
              </a:solidFill>
              <a:cs typeface="B Nazanin" panose="00000400000000000000" pitchFamily="2" charset="-78"/>
            </a:rPr>
            <a:t>خاک ماسه بد دانه‌بندي شده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0.03122</cdr:x>
      <cdr:y>0.11472</cdr:y>
    </cdr:from>
    <cdr:to>
      <cdr:x>0.9824</cdr:x>
      <cdr:y>0.83323</cdr:y>
    </cdr:to>
    <cdr:sp macro="" textlink="">
      <cdr:nvSpPr>
        <cdr:cNvPr id="47105" name="Rectangl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806" y="816253"/>
          <a:ext cx="6178943" cy="5112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0.0726</cdr:x>
      <cdr:y>0.83323</cdr:y>
    </cdr:from>
    <cdr:to>
      <cdr:x>0.88946</cdr:x>
      <cdr:y>0.87985</cdr:y>
    </cdr:to>
    <cdr:sp macro="" textlink="">
      <cdr:nvSpPr>
        <cdr:cNvPr id="47106" name="Rectangl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84" y="5939722"/>
          <a:ext cx="5314159" cy="332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0.86877</cdr:x>
      <cdr:y>0.27085</cdr:y>
    </cdr:from>
    <cdr:to>
      <cdr:x>0.86877</cdr:x>
      <cdr:y>0.28368</cdr:y>
    </cdr:to>
    <cdr:sp macro="" textlink="">
      <cdr:nvSpPr>
        <cdr:cNvPr id="47108" name="Line 10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55027" y="1932935"/>
          <a:ext cx="0" cy="913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0.84315</cdr:x>
      <cdr:y>0.27085</cdr:y>
    </cdr:from>
    <cdr:to>
      <cdr:x>0.84315</cdr:x>
      <cdr:y>0.28319</cdr:y>
    </cdr:to>
    <cdr:sp macro="" textlink="">
      <cdr:nvSpPr>
        <cdr:cNvPr id="47109" name="Freeform 10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488358" y="1932935"/>
          <a:ext cx="0" cy="8786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0.81975</cdr:x>
      <cdr:y>0.27085</cdr:y>
    </cdr:from>
    <cdr:to>
      <cdr:x>0.81975</cdr:x>
      <cdr:y>0.28368</cdr:y>
    </cdr:to>
    <cdr:sp macro="" textlink="">
      <cdr:nvSpPr>
        <cdr:cNvPr id="47110" name="Freeform 103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36113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0.7892</cdr:x>
      <cdr:y>0.26962</cdr:y>
    </cdr:from>
    <cdr:to>
      <cdr:x>0.79068</cdr:x>
      <cdr:y>0.28368</cdr:y>
    </cdr:to>
    <cdr:sp macro="" textlink="">
      <cdr:nvSpPr>
        <cdr:cNvPr id="47111" name="Freeform 103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37393" y="1924148"/>
          <a:ext cx="9615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0.76679</cdr:x>
      <cdr:y>0.26864</cdr:y>
    </cdr:from>
    <cdr:to>
      <cdr:x>0.76826</cdr:x>
      <cdr:y>0.28368</cdr:y>
    </cdr:to>
    <cdr:sp macro="" textlink="">
      <cdr:nvSpPr>
        <cdr:cNvPr id="47112" name="Freeform 103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991558" y="1917119"/>
          <a:ext cx="9615" cy="10719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0.71604</cdr:x>
      <cdr:y>0.26864</cdr:y>
    </cdr:from>
    <cdr:to>
      <cdr:x>0.71604</cdr:x>
      <cdr:y>0.28368</cdr:y>
    </cdr:to>
    <cdr:sp macro="" textlink="">
      <cdr:nvSpPr>
        <cdr:cNvPr id="47113" name="Freeform 103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61426" y="1917119"/>
          <a:ext cx="0" cy="10719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0.66628</cdr:x>
      <cdr:y>0.27085</cdr:y>
    </cdr:from>
    <cdr:to>
      <cdr:x>0.67121</cdr:x>
      <cdr:y>0.28319</cdr:y>
    </cdr:to>
    <cdr:sp macro="" textlink="">
      <cdr:nvSpPr>
        <cdr:cNvPr id="47114" name="Freeform 1034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37705" y="1932935"/>
          <a:ext cx="32051" cy="8786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0.61233</cdr:x>
      <cdr:y>0.26962</cdr:y>
    </cdr:from>
    <cdr:to>
      <cdr:x>0.61726</cdr:x>
      <cdr:y>0.28319</cdr:y>
    </cdr:to>
    <cdr:sp macro="" textlink="">
      <cdr:nvSpPr>
        <cdr:cNvPr id="47115" name="Freeform 10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986740" y="1924148"/>
          <a:ext cx="32051" cy="9665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0.55493</cdr:x>
      <cdr:y>0.27184</cdr:y>
    </cdr:from>
    <cdr:to>
      <cdr:x>0.55493</cdr:x>
      <cdr:y>0.28368</cdr:y>
    </cdr:to>
    <cdr:sp macro="" textlink="">
      <cdr:nvSpPr>
        <cdr:cNvPr id="47116" name="Freeform 103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13338" y="1939965"/>
          <a:ext cx="0" cy="8435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0.47192</cdr:x>
      <cdr:y>0.2711</cdr:y>
    </cdr:from>
    <cdr:to>
      <cdr:x>0.47192</cdr:x>
      <cdr:y>0.28368</cdr:y>
    </cdr:to>
    <cdr:sp macro="" textlink="">
      <cdr:nvSpPr>
        <cdr:cNvPr id="47117" name="Freeform 103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73268" y="1934693"/>
          <a:ext cx="0" cy="896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0.39728</cdr:x>
      <cdr:y>0.27085</cdr:y>
    </cdr:from>
    <cdr:to>
      <cdr:x>0.39728</cdr:x>
      <cdr:y>0.28368</cdr:y>
    </cdr:to>
    <cdr:sp macro="" textlink="">
      <cdr:nvSpPr>
        <cdr:cNvPr id="47118" name="Freeform 103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87686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0.86138</cdr:x>
      <cdr:y>0.24397</cdr:y>
    </cdr:from>
    <cdr:to>
      <cdr:x>0.88626</cdr:x>
      <cdr:y>0.26543</cdr:y>
    </cdr:to>
    <cdr:sp macro="" textlink="">
      <cdr:nvSpPr>
        <cdr:cNvPr id="4711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6949" y="1741383"/>
          <a:ext cx="161861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0.83551</cdr:x>
      <cdr:y>0.24397</cdr:y>
    </cdr:from>
    <cdr:to>
      <cdr:x>0.86483</cdr:x>
      <cdr:y>0.26543</cdr:y>
    </cdr:to>
    <cdr:sp macro="" textlink="">
      <cdr:nvSpPr>
        <cdr:cNvPr id="47120" name="Text Box 10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678" y="1741383"/>
          <a:ext cx="190707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0.8131</cdr:x>
      <cdr:y>0.24397</cdr:y>
    </cdr:from>
    <cdr:to>
      <cdr:x>0.83798</cdr:x>
      <cdr:y>0.26543</cdr:y>
    </cdr:to>
    <cdr:sp macro="" textlink="">
      <cdr:nvSpPr>
        <cdr:cNvPr id="47121" name="Text Box 10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843" y="1741383"/>
          <a:ext cx="161861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0.7791</cdr:x>
      <cdr:y>0.24397</cdr:y>
    </cdr:from>
    <cdr:to>
      <cdr:x>0.81137</cdr:x>
      <cdr:y>0.26543</cdr:y>
    </cdr:to>
    <cdr:sp macro="" textlink="">
      <cdr:nvSpPr>
        <cdr:cNvPr id="47122" name="Text Box 10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1687" y="1741383"/>
          <a:ext cx="209938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0.75176</cdr:x>
      <cdr:y>0.24397</cdr:y>
    </cdr:from>
    <cdr:to>
      <cdr:x>0.78994</cdr:x>
      <cdr:y>0.26543</cdr:y>
    </cdr:to>
    <cdr:sp macro="" textlink="">
      <cdr:nvSpPr>
        <cdr:cNvPr id="4712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3801" y="1741383"/>
          <a:ext cx="248400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0.70027</cdr:x>
      <cdr:y>0.24397</cdr:y>
    </cdr:from>
    <cdr:to>
      <cdr:x>0.7456</cdr:x>
      <cdr:y>0.26543</cdr:y>
    </cdr:to>
    <cdr:sp macro="" textlink="">
      <cdr:nvSpPr>
        <cdr:cNvPr id="47124" name="Text Box 10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8861" y="1741383"/>
          <a:ext cx="294875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0.85719</cdr:x>
      <cdr:y>0.27085</cdr:y>
    </cdr:from>
    <cdr:to>
      <cdr:x>0.85719</cdr:x>
      <cdr:y>0.28319</cdr:y>
    </cdr:to>
    <cdr:sp macro="" textlink="">
      <cdr:nvSpPr>
        <cdr:cNvPr id="47125" name="Line 104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79705" y="1932935"/>
          <a:ext cx="0" cy="878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0.84808</cdr:x>
      <cdr:y>0.24397</cdr:y>
    </cdr:from>
    <cdr:to>
      <cdr:x>0.87887</cdr:x>
      <cdr:y>0.26543</cdr:y>
    </cdr:to>
    <cdr:sp macro="" textlink="">
      <cdr:nvSpPr>
        <cdr:cNvPr id="47126" name="Text Box 10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0410" y="1741383"/>
          <a:ext cx="200322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0.7392</cdr:x>
      <cdr:y>0.26864</cdr:y>
    </cdr:from>
    <cdr:to>
      <cdr:x>0.7392</cdr:x>
      <cdr:y>0.28368</cdr:y>
    </cdr:to>
    <cdr:sp macro="" textlink="">
      <cdr:nvSpPr>
        <cdr:cNvPr id="47127" name="Freeform 104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12069" y="1917119"/>
          <a:ext cx="0" cy="10719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0.72343</cdr:x>
      <cdr:y>0.24397</cdr:y>
    </cdr:from>
    <cdr:to>
      <cdr:x>0.76161</cdr:x>
      <cdr:y>0.26543</cdr:y>
    </cdr:to>
    <cdr:sp macro="" textlink="">
      <cdr:nvSpPr>
        <cdr:cNvPr id="47128" name="Text Box 10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9504" y="1741383"/>
          <a:ext cx="248400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0.69436</cdr:x>
      <cdr:y>0.27085</cdr:y>
    </cdr:from>
    <cdr:to>
      <cdr:x>0.69436</cdr:x>
      <cdr:y>0.28368</cdr:y>
    </cdr:to>
    <cdr:sp macro="" textlink="">
      <cdr:nvSpPr>
        <cdr:cNvPr id="47129" name="Line 10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20399" y="1932935"/>
          <a:ext cx="0" cy="913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0.68205</cdr:x>
      <cdr:y>0.24397</cdr:y>
    </cdr:from>
    <cdr:to>
      <cdr:x>0.71727</cdr:x>
      <cdr:y>0.26543</cdr:y>
    </cdr:to>
    <cdr:sp macro="" textlink="">
      <cdr:nvSpPr>
        <cdr:cNvPr id="47130" name="Text Box 1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0270" y="1741383"/>
          <a:ext cx="229169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0.65372</cdr:x>
      <cdr:y>0.24323</cdr:y>
    </cdr:from>
    <cdr:to>
      <cdr:x>0.70052</cdr:x>
      <cdr:y>0.26469</cdr:y>
    </cdr:to>
    <cdr:sp macro="" textlink="">
      <cdr:nvSpPr>
        <cdr:cNvPr id="4713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5973" y="1736111"/>
          <a:ext cx="304491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0.64633</cdr:x>
      <cdr:y>0.24397</cdr:y>
    </cdr:from>
    <cdr:to>
      <cdr:x>0.68451</cdr:x>
      <cdr:y>0.26543</cdr:y>
    </cdr:to>
    <cdr:sp macro="" textlink="">
      <cdr:nvSpPr>
        <cdr:cNvPr id="47132" name="Text Box 1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7896" y="1741383"/>
          <a:ext cx="248400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0.65963</cdr:x>
      <cdr:y>0.27085</cdr:y>
    </cdr:from>
    <cdr:to>
      <cdr:x>0.65963</cdr:x>
      <cdr:y>0.28368</cdr:y>
    </cdr:to>
    <cdr:sp macro="" textlink="">
      <cdr:nvSpPr>
        <cdr:cNvPr id="47133" name="Freeform 105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94435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0.64041</cdr:x>
      <cdr:y>0.27085</cdr:y>
    </cdr:from>
    <cdr:to>
      <cdr:x>0.64041</cdr:x>
      <cdr:y>0.28368</cdr:y>
    </cdr:to>
    <cdr:sp macro="" textlink="">
      <cdr:nvSpPr>
        <cdr:cNvPr id="47134" name="Freeform 105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69434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0.62145</cdr:x>
      <cdr:y>0.2008</cdr:y>
    </cdr:from>
    <cdr:to>
      <cdr:x>0.65667</cdr:x>
      <cdr:y>0.22226</cdr:y>
    </cdr:to>
    <cdr:sp macro="" textlink="">
      <cdr:nvSpPr>
        <cdr:cNvPr id="4713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6035" y="1433844"/>
          <a:ext cx="229169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0.62218</cdr:x>
      <cdr:y>0.26962</cdr:y>
    </cdr:from>
    <cdr:to>
      <cdr:x>0.62218</cdr:x>
      <cdr:y>0.28368</cdr:y>
    </cdr:to>
    <cdr:sp macro="" textlink="">
      <cdr:nvSpPr>
        <cdr:cNvPr id="47136" name="Line 10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50843" y="1924148"/>
          <a:ext cx="0" cy="1001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0.61233</cdr:x>
      <cdr:y>0.24348</cdr:y>
    </cdr:from>
    <cdr:to>
      <cdr:x>0.6446</cdr:x>
      <cdr:y>0.26494</cdr:y>
    </cdr:to>
    <cdr:sp macro="" textlink="">
      <cdr:nvSpPr>
        <cdr:cNvPr id="4713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6740" y="1737868"/>
          <a:ext cx="209938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0.59829</cdr:x>
      <cdr:y>0.24397</cdr:y>
    </cdr:from>
    <cdr:to>
      <cdr:x>0.6377</cdr:x>
      <cdr:y>0.26543</cdr:y>
    </cdr:to>
    <cdr:sp macro="" textlink="">
      <cdr:nvSpPr>
        <cdr:cNvPr id="4713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5392" y="1741383"/>
          <a:ext cx="256413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0.58647</cdr:x>
      <cdr:y>0.27085</cdr:y>
    </cdr:from>
    <cdr:to>
      <cdr:x>0.59164</cdr:x>
      <cdr:y>0.28319</cdr:y>
    </cdr:to>
    <cdr:sp macro="" textlink="">
      <cdr:nvSpPr>
        <cdr:cNvPr id="47139" name="Freeform 10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18469" y="1932935"/>
          <a:ext cx="33654" cy="8786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0.57661</cdr:x>
      <cdr:y>0.26962</cdr:y>
    </cdr:from>
    <cdr:to>
      <cdr:x>0.57834</cdr:x>
      <cdr:y>0.28368</cdr:y>
    </cdr:to>
    <cdr:sp macro="" textlink="">
      <cdr:nvSpPr>
        <cdr:cNvPr id="47140" name="Freeform 106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54365" y="1924148"/>
          <a:ext cx="11218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0.57242</cdr:x>
      <cdr:y>0.24397</cdr:y>
    </cdr:from>
    <cdr:to>
      <cdr:x>0.61332</cdr:x>
      <cdr:y>0.26543</cdr:y>
    </cdr:to>
    <cdr:sp macro="" textlink="">
      <cdr:nvSpPr>
        <cdr:cNvPr id="4714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7121" y="1741383"/>
          <a:ext cx="266029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0.56085</cdr:x>
      <cdr:y>0.24397</cdr:y>
    </cdr:from>
    <cdr:to>
      <cdr:x>0.60174</cdr:x>
      <cdr:y>0.26543</cdr:y>
    </cdr:to>
    <cdr:sp macro="" textlink="">
      <cdr:nvSpPr>
        <cdr:cNvPr id="4714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800" y="1741383"/>
          <a:ext cx="266029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0.53917</cdr:x>
      <cdr:y>0.24397</cdr:y>
    </cdr:from>
    <cdr:to>
      <cdr:x>0.58893</cdr:x>
      <cdr:y>0.26543</cdr:y>
    </cdr:to>
    <cdr:sp macro="" textlink="">
      <cdr:nvSpPr>
        <cdr:cNvPr id="4714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0773" y="1741383"/>
          <a:ext cx="323721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0.52833</cdr:x>
      <cdr:y>0.27085</cdr:y>
    </cdr:from>
    <cdr:to>
      <cdr:x>0.52833</cdr:x>
      <cdr:y>0.28368</cdr:y>
    </cdr:to>
    <cdr:sp macro="" textlink="">
      <cdr:nvSpPr>
        <cdr:cNvPr id="47144" name="Freeform 106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40259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0.51182</cdr:x>
      <cdr:y>0.24397</cdr:y>
    </cdr:from>
    <cdr:to>
      <cdr:x>0.55272</cdr:x>
      <cdr:y>0.26543</cdr:y>
    </cdr:to>
    <cdr:sp macro="" textlink="">
      <cdr:nvSpPr>
        <cdr:cNvPr id="4714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886" y="1741383"/>
          <a:ext cx="266029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0.50517</cdr:x>
      <cdr:y>0.26962</cdr:y>
    </cdr:from>
    <cdr:to>
      <cdr:x>0.50517</cdr:x>
      <cdr:y>0.28368</cdr:y>
    </cdr:to>
    <cdr:sp macro="" textlink="">
      <cdr:nvSpPr>
        <cdr:cNvPr id="47146" name="Freeform 106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289617" y="1924148"/>
          <a:ext cx="0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0.49286</cdr:x>
      <cdr:y>0.24323</cdr:y>
    </cdr:from>
    <cdr:to>
      <cdr:x>0.52808</cdr:x>
      <cdr:y>0.26469</cdr:y>
    </cdr:to>
    <cdr:sp macro="" textlink="">
      <cdr:nvSpPr>
        <cdr:cNvPr id="4714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9488" y="1736111"/>
          <a:ext cx="229169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0.46108</cdr:x>
      <cdr:y>0.2452</cdr:y>
    </cdr:from>
    <cdr:to>
      <cdr:x>0.49335</cdr:x>
      <cdr:y>0.26518</cdr:y>
    </cdr:to>
    <cdr:sp macro="" textlink="">
      <cdr:nvSpPr>
        <cdr:cNvPr id="4714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2755" y="1750170"/>
          <a:ext cx="209938" cy="142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0.45196</cdr:x>
      <cdr:y>0.2711</cdr:y>
    </cdr:from>
    <cdr:to>
      <cdr:x>0.45196</cdr:x>
      <cdr:y>0.28368</cdr:y>
    </cdr:to>
    <cdr:sp macro="" textlink="">
      <cdr:nvSpPr>
        <cdr:cNvPr id="47149" name="Freeform 106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43459" y="1934693"/>
          <a:ext cx="0" cy="896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0.44137</cdr:x>
      <cdr:y>0.24471</cdr:y>
    </cdr:from>
    <cdr:to>
      <cdr:x>0.46773</cdr:x>
      <cdr:y>0.26617</cdr:y>
    </cdr:to>
    <cdr:sp macro="" textlink="">
      <cdr:nvSpPr>
        <cdr:cNvPr id="4715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4548" y="1746655"/>
          <a:ext cx="171476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0.42462</cdr:x>
      <cdr:y>0.26962</cdr:y>
    </cdr:from>
    <cdr:to>
      <cdr:x>0.42462</cdr:x>
      <cdr:y>0.28319</cdr:y>
    </cdr:to>
    <cdr:sp macro="" textlink="">
      <cdr:nvSpPr>
        <cdr:cNvPr id="47151" name="Freeform 107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65573" y="1924148"/>
          <a:ext cx="0" cy="9665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0.4123</cdr:x>
      <cdr:y>0.24397</cdr:y>
    </cdr:from>
    <cdr:to>
      <cdr:x>0.44457</cdr:x>
      <cdr:y>0.26543</cdr:y>
    </cdr:to>
    <cdr:sp macro="" textlink="">
      <cdr:nvSpPr>
        <cdr:cNvPr id="4715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5444" y="1741383"/>
          <a:ext cx="209938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0.38742</cdr:x>
      <cdr:y>0.24397</cdr:y>
    </cdr:from>
    <cdr:to>
      <cdr:x>0.42265</cdr:x>
      <cdr:y>0.26543</cdr:y>
    </cdr:to>
    <cdr:sp macro="" textlink="">
      <cdr:nvSpPr>
        <cdr:cNvPr id="4715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3583" y="1741383"/>
          <a:ext cx="229169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0.37806</cdr:x>
      <cdr:y>0.26962</cdr:y>
    </cdr:from>
    <cdr:to>
      <cdr:x>0.38151</cdr:x>
      <cdr:y>0.28368</cdr:y>
    </cdr:to>
    <cdr:sp macro="" textlink="">
      <cdr:nvSpPr>
        <cdr:cNvPr id="47154" name="Freeform 10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62685" y="1924148"/>
          <a:ext cx="22436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0.34752</cdr:x>
      <cdr:y>0.27085</cdr:y>
    </cdr:from>
    <cdr:to>
      <cdr:x>0.34752</cdr:x>
      <cdr:y>0.28368</cdr:y>
    </cdr:to>
    <cdr:sp macro="" textlink="">
      <cdr:nvSpPr>
        <cdr:cNvPr id="47155" name="Freeform 107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3965" y="1932935"/>
          <a:ext cx="0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0.36648</cdr:x>
      <cdr:y>0.2008</cdr:y>
    </cdr:from>
    <cdr:to>
      <cdr:x>0.40738</cdr:x>
      <cdr:y>0.22226</cdr:y>
    </cdr:to>
    <cdr:sp macro="" textlink="">
      <cdr:nvSpPr>
        <cdr:cNvPr id="4715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7363" y="1433844"/>
          <a:ext cx="266029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0.33668</cdr:x>
      <cdr:y>0.2008</cdr:y>
    </cdr:from>
    <cdr:to>
      <cdr:x>0.3719</cdr:x>
      <cdr:y>0.22226</cdr:y>
    </cdr:to>
    <cdr:sp macro="" textlink="">
      <cdr:nvSpPr>
        <cdr:cNvPr id="4715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3451" y="1433844"/>
          <a:ext cx="229169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0.88626</cdr:x>
      <cdr:y>0.27233</cdr:y>
    </cdr:from>
    <cdr:to>
      <cdr:x>0.88626</cdr:x>
      <cdr:y>0.28368</cdr:y>
    </cdr:to>
    <cdr:sp macro="" textlink="">
      <cdr:nvSpPr>
        <cdr:cNvPr id="47158" name="Line 107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68810" y="1943479"/>
          <a:ext cx="0" cy="808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0.87616</cdr:x>
      <cdr:y>0.24323</cdr:y>
    </cdr:from>
    <cdr:to>
      <cdr:x>0.90548</cdr:x>
      <cdr:y>0.2674</cdr:y>
    </cdr:to>
    <cdr:sp macro="" textlink="">
      <cdr:nvSpPr>
        <cdr:cNvPr id="4715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3104" y="1736111"/>
          <a:ext cx="190707" cy="172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0.85793</cdr:x>
      <cdr:y>0.83323</cdr:y>
    </cdr:from>
    <cdr:to>
      <cdr:x>0.85793</cdr:x>
      <cdr:y>0.87961</cdr:y>
    </cdr:to>
    <cdr:sp macro="" textlink="">
      <cdr:nvSpPr>
        <cdr:cNvPr id="47160" name="Line 108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84513" y="5939722"/>
          <a:ext cx="0" cy="3303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0.61406</cdr:x>
      <cdr:y>0.83323</cdr:y>
    </cdr:from>
    <cdr:to>
      <cdr:x>0.61406</cdr:x>
      <cdr:y>0.85519</cdr:y>
    </cdr:to>
    <cdr:sp macro="" textlink="">
      <cdr:nvSpPr>
        <cdr:cNvPr id="47161" name="Freeform 108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997958" y="5939722"/>
          <a:ext cx="0" cy="15640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0.38225</cdr:x>
      <cdr:y>0.83496</cdr:y>
    </cdr:from>
    <cdr:to>
      <cdr:x>0.38225</cdr:x>
      <cdr:y>0.87961</cdr:y>
    </cdr:to>
    <cdr:sp macro="" textlink="">
      <cdr:nvSpPr>
        <cdr:cNvPr id="47162" name="Freeform 108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89929" y="5952023"/>
          <a:ext cx="0" cy="3180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0.0726</cdr:x>
      <cdr:y>0.85642</cdr:y>
    </cdr:from>
    <cdr:to>
      <cdr:x>0.88872</cdr:x>
      <cdr:y>0.85642</cdr:y>
    </cdr:to>
    <cdr:sp macro="" textlink="">
      <cdr:nvSpPr>
        <cdr:cNvPr id="47163" name="Line 108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5484" y="6104914"/>
          <a:ext cx="53093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0.84143</cdr:x>
      <cdr:y>0.85741</cdr:y>
    </cdr:from>
    <cdr:to>
      <cdr:x>0.93504</cdr:x>
      <cdr:y>0.87615</cdr:y>
    </cdr:to>
    <cdr:sp macro="" textlink="">
      <cdr:nvSpPr>
        <cdr:cNvPr id="4716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7140" y="6111943"/>
          <a:ext cx="608981" cy="133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0.60888</cdr:x>
      <cdr:y>0.82682</cdr:y>
    </cdr:from>
    <cdr:to>
      <cdr:x>0.99835</cdr:x>
      <cdr:y>0.86037</cdr:y>
    </cdr:to>
    <cdr:sp macro="" textlink="">
      <cdr:nvSpPr>
        <cdr:cNvPr id="4716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4303" y="5894030"/>
          <a:ext cx="2533681" cy="239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575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575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0.67539</cdr:x>
      <cdr:y>0.85642</cdr:y>
    </cdr:from>
    <cdr:to>
      <cdr:x>0.67712</cdr:x>
      <cdr:y>0.87961</cdr:y>
    </cdr:to>
    <cdr:sp macro="" textlink="">
      <cdr:nvSpPr>
        <cdr:cNvPr id="47166" name="Freeform 108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97000" y="6104914"/>
          <a:ext cx="11218" cy="16519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0.12409</cdr:x>
      <cdr:y>0.83323</cdr:y>
    </cdr:from>
    <cdr:to>
      <cdr:x>0.48719</cdr:x>
      <cdr:y>0.86259</cdr:y>
    </cdr:to>
    <cdr:sp macro="" textlink="">
      <cdr:nvSpPr>
        <cdr:cNvPr id="4716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0424" y="5939722"/>
          <a:ext cx="2362204" cy="209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575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0.10512</cdr:x>
      <cdr:y>0.85445</cdr:y>
    </cdr:from>
    <cdr:to>
      <cdr:x>0.51207</cdr:x>
      <cdr:y>0.8838</cdr:y>
    </cdr:to>
    <cdr:sp macro="" textlink="">
      <cdr:nvSpPr>
        <cdr:cNvPr id="4716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025" y="6090855"/>
          <a:ext cx="2647464" cy="209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0.12236</cdr:x>
      <cdr:y>0.85642</cdr:y>
    </cdr:from>
    <cdr:to>
      <cdr:x>0.12236</cdr:x>
      <cdr:y>0.87961</cdr:y>
    </cdr:to>
    <cdr:sp macro="" textlink="">
      <cdr:nvSpPr>
        <cdr:cNvPr id="47169" name="Freeform 108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99205" y="6104914"/>
          <a:ext cx="0" cy="16519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0.0726</cdr:x>
      <cdr:y>0.84877</cdr:y>
    </cdr:from>
    <cdr:to>
      <cdr:x>0.13837</cdr:x>
      <cdr:y>0.88232</cdr:y>
    </cdr:to>
    <cdr:sp macro="" textlink="">
      <cdr:nvSpPr>
        <cdr:cNvPr id="4717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84" y="6050436"/>
          <a:ext cx="427889" cy="239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575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0.38323</cdr:x>
      <cdr:y>0.84877</cdr:y>
    </cdr:from>
    <cdr:to>
      <cdr:x>0.80349</cdr:x>
      <cdr:y>0.88355</cdr:y>
    </cdr:to>
    <cdr:sp macro="" textlink="">
      <cdr:nvSpPr>
        <cdr:cNvPr id="4717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6339" y="6050436"/>
          <a:ext cx="2734004" cy="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0.38397</cdr:x>
      <cdr:y>0.82682</cdr:y>
    </cdr:from>
    <cdr:to>
      <cdr:x>0.71037</cdr:x>
      <cdr:y>0.8616</cdr:y>
    </cdr:to>
    <cdr:sp macro="" textlink="">
      <cdr:nvSpPr>
        <cdr:cNvPr id="4717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1147" y="5894030"/>
          <a:ext cx="2123420" cy="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0.03122</cdr:x>
      <cdr:y>0.28368</cdr:y>
    </cdr:from>
    <cdr:to>
      <cdr:x>0.96435</cdr:x>
      <cdr:y>0.28368</cdr:y>
    </cdr:to>
    <cdr:sp macro="" textlink="">
      <cdr:nvSpPr>
        <cdr:cNvPr id="47173" name="Line 109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6250" y="2024318"/>
          <a:ext cx="607057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0.03146</cdr:x>
      <cdr:y>0.24323</cdr:y>
    </cdr:from>
    <cdr:to>
      <cdr:x>0.96435</cdr:x>
      <cdr:y>0.25211</cdr:y>
    </cdr:to>
    <cdr:sp macro="" textlink="">
      <cdr:nvSpPr>
        <cdr:cNvPr id="47174" name="Freeform 109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7853" y="1736111"/>
          <a:ext cx="6068975" cy="63265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0.3283</cdr:x>
      <cdr:y>0.11472</cdr:y>
    </cdr:from>
    <cdr:to>
      <cdr:x>0.33668</cdr:x>
      <cdr:y>0.28319</cdr:y>
    </cdr:to>
    <cdr:sp macro="" textlink="">
      <cdr:nvSpPr>
        <cdr:cNvPr id="47175" name="Freeform 109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38963" y="820525"/>
          <a:ext cx="54488" cy="12002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0.88133</cdr:x>
      <cdr:y>0.2309</cdr:y>
    </cdr:from>
    <cdr:to>
      <cdr:x>0.88626</cdr:x>
      <cdr:y>0.24175</cdr:y>
    </cdr:to>
    <cdr:sp macro="" textlink="">
      <cdr:nvSpPr>
        <cdr:cNvPr id="47176" name="Freeform 1096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736758" y="1648243"/>
          <a:ext cx="32052" cy="7732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0.86803</cdr:x>
      <cdr:y>0.2309</cdr:y>
    </cdr:from>
    <cdr:to>
      <cdr:x>0.86803</cdr:x>
      <cdr:y>0.24323</cdr:y>
    </cdr:to>
    <cdr:sp macro="" textlink="">
      <cdr:nvSpPr>
        <cdr:cNvPr id="47177" name="Line 109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50219" y="1648243"/>
          <a:ext cx="0" cy="878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0.85547</cdr:x>
      <cdr:y>0.23238</cdr:y>
    </cdr:from>
    <cdr:to>
      <cdr:x>0.85547</cdr:x>
      <cdr:y>0.24323</cdr:y>
    </cdr:to>
    <cdr:sp macro="" textlink="">
      <cdr:nvSpPr>
        <cdr:cNvPr id="47178" name="Line 109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68487" y="1658787"/>
          <a:ext cx="0" cy="77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0.84143</cdr:x>
      <cdr:y>0.23164</cdr:y>
    </cdr:from>
    <cdr:to>
      <cdr:x>0.84734</cdr:x>
      <cdr:y>0.24323</cdr:y>
    </cdr:to>
    <cdr:sp macro="" textlink="">
      <cdr:nvSpPr>
        <cdr:cNvPr id="47179" name="Freeform 109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477140" y="1653515"/>
          <a:ext cx="38462" cy="825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0.81975</cdr:x>
      <cdr:y>0.23238</cdr:y>
    </cdr:from>
    <cdr:to>
      <cdr:x>0.82566</cdr:x>
      <cdr:y>0.24348</cdr:y>
    </cdr:to>
    <cdr:sp macro="" textlink="">
      <cdr:nvSpPr>
        <cdr:cNvPr id="47180" name="Freeform 110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36113" y="1658787"/>
          <a:ext cx="38462" cy="7908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0.78575</cdr:x>
      <cdr:y>0.23238</cdr:y>
    </cdr:from>
    <cdr:to>
      <cdr:x>0.79068</cdr:x>
      <cdr:y>0.24323</cdr:y>
    </cdr:to>
    <cdr:sp macro="" textlink="">
      <cdr:nvSpPr>
        <cdr:cNvPr id="47181" name="Freeform 1101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114957" y="1658787"/>
          <a:ext cx="32051" cy="7732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0.76679</cdr:x>
      <cdr:y>0.23238</cdr:y>
    </cdr:from>
    <cdr:to>
      <cdr:x>0.77073</cdr:x>
      <cdr:y>0.24323</cdr:y>
    </cdr:to>
    <cdr:sp macro="" textlink="">
      <cdr:nvSpPr>
        <cdr:cNvPr id="47182" name="Freeform 110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991558" y="1658787"/>
          <a:ext cx="25641" cy="7732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0.7392</cdr:x>
      <cdr:y>0.23238</cdr:y>
    </cdr:from>
    <cdr:to>
      <cdr:x>0.74437</cdr:x>
      <cdr:y>0.24348</cdr:y>
    </cdr:to>
    <cdr:sp macro="" textlink="">
      <cdr:nvSpPr>
        <cdr:cNvPr id="47183" name="Freeform 110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12069" y="1658787"/>
          <a:ext cx="33654" cy="7908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0.70693</cdr:x>
      <cdr:y>0.23164</cdr:y>
    </cdr:from>
    <cdr:to>
      <cdr:x>0.71358</cdr:x>
      <cdr:y>0.24323</cdr:y>
    </cdr:to>
    <cdr:sp macro="" textlink="">
      <cdr:nvSpPr>
        <cdr:cNvPr id="47184" name="Freeform 1104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602131" y="1653515"/>
          <a:ext cx="43269" cy="825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0.69436</cdr:x>
      <cdr:y>0.2304</cdr:y>
    </cdr:from>
    <cdr:to>
      <cdr:x>0.70027</cdr:x>
      <cdr:y>0.24323</cdr:y>
    </cdr:to>
    <cdr:sp macro="" textlink="" fLocksText="0">
      <cdr:nvSpPr>
        <cdr:cNvPr id="47185" name="Freeform 110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20399" y="1644728"/>
          <a:ext cx="38462" cy="913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0.66628</cdr:x>
      <cdr:y>0.2309</cdr:y>
    </cdr:from>
    <cdr:to>
      <cdr:x>0.67121</cdr:x>
      <cdr:y>0.24175</cdr:y>
    </cdr:to>
    <cdr:sp macro="" textlink="">
      <cdr:nvSpPr>
        <cdr:cNvPr id="47186" name="Freeform 1106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37705" y="1648243"/>
          <a:ext cx="32051" cy="7732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0.64879</cdr:x>
      <cdr:y>0.2304</cdr:y>
    </cdr:from>
    <cdr:to>
      <cdr:x>0.65372</cdr:x>
      <cdr:y>0.24175</cdr:y>
    </cdr:to>
    <cdr:sp macro="" textlink="">
      <cdr:nvSpPr>
        <cdr:cNvPr id="47187" name="Freeform 110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23922" y="1644728"/>
          <a:ext cx="32051" cy="8083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0.63376</cdr:x>
      <cdr:y>0.2304</cdr:y>
    </cdr:from>
    <cdr:to>
      <cdr:x>0.63894</cdr:x>
      <cdr:y>0.24175</cdr:y>
    </cdr:to>
    <cdr:sp macro="" textlink="">
      <cdr:nvSpPr>
        <cdr:cNvPr id="47188" name="Freeform 110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26164" y="1644728"/>
          <a:ext cx="33654" cy="8083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0.61233</cdr:x>
      <cdr:y>0.2304</cdr:y>
    </cdr:from>
    <cdr:to>
      <cdr:x>0.61726</cdr:x>
      <cdr:y>0.24175</cdr:y>
    </cdr:to>
    <cdr:sp macro="" textlink="">
      <cdr:nvSpPr>
        <cdr:cNvPr id="47189" name="Freeform 110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986740" y="1644728"/>
          <a:ext cx="32051" cy="8083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0.52833</cdr:x>
      <cdr:y>0.22917</cdr:y>
    </cdr:from>
    <cdr:to>
      <cdr:x>0.5335</cdr:x>
      <cdr:y>0.24323</cdr:y>
    </cdr:to>
    <cdr:sp macro="" textlink="">
      <cdr:nvSpPr>
        <cdr:cNvPr id="47190" name="Freeform 11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40259" y="1635941"/>
          <a:ext cx="33655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0.55493</cdr:x>
      <cdr:y>0.22966</cdr:y>
    </cdr:from>
    <cdr:to>
      <cdr:x>0.55493</cdr:x>
      <cdr:y>0.24348</cdr:y>
    </cdr:to>
    <cdr:sp macro="" textlink="">
      <cdr:nvSpPr>
        <cdr:cNvPr id="47191" name="Freeform 11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13338" y="1639456"/>
          <a:ext cx="0" cy="984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0.50517</cdr:x>
      <cdr:y>0.22917</cdr:y>
    </cdr:from>
    <cdr:to>
      <cdr:x>0.51182</cdr:x>
      <cdr:y>0.24323</cdr:y>
    </cdr:to>
    <cdr:sp macro="" textlink="">
      <cdr:nvSpPr>
        <cdr:cNvPr id="47192" name="Freeform 111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289617" y="1635941"/>
          <a:ext cx="43269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0.46773</cdr:x>
      <cdr:y>0.22917</cdr:y>
    </cdr:from>
    <cdr:to>
      <cdr:x>0.4729</cdr:x>
      <cdr:y>0.24323</cdr:y>
    </cdr:to>
    <cdr:sp macro="" textlink="">
      <cdr:nvSpPr>
        <cdr:cNvPr id="47193" name="Freeform 11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46024" y="1635941"/>
          <a:ext cx="33655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0.4463</cdr:x>
      <cdr:y>0.22917</cdr:y>
    </cdr:from>
    <cdr:to>
      <cdr:x>0.45196</cdr:x>
      <cdr:y>0.24175</cdr:y>
    </cdr:to>
    <cdr:sp macro="" textlink="">
      <cdr:nvSpPr>
        <cdr:cNvPr id="47194" name="Freeform 11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06600" y="1635941"/>
          <a:ext cx="36859" cy="896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0.41969</cdr:x>
      <cdr:y>0.22966</cdr:y>
    </cdr:from>
    <cdr:to>
      <cdr:x>0.42462</cdr:x>
      <cdr:y>0.24175</cdr:y>
    </cdr:to>
    <cdr:sp macro="" textlink="">
      <cdr:nvSpPr>
        <cdr:cNvPr id="47195" name="Freeform 111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33521" y="1639456"/>
          <a:ext cx="32052" cy="861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0.39728</cdr:x>
      <cdr:y>0.22917</cdr:y>
    </cdr:from>
    <cdr:to>
      <cdr:x>0.4022</cdr:x>
      <cdr:y>0.24175</cdr:y>
    </cdr:to>
    <cdr:sp macro="" textlink="">
      <cdr:nvSpPr>
        <cdr:cNvPr id="47196" name="Freeform 111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87686" y="1635941"/>
          <a:ext cx="32052" cy="896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0.38151</cdr:x>
      <cdr:y>0.22917</cdr:y>
    </cdr:from>
    <cdr:to>
      <cdr:x>0.38742</cdr:x>
      <cdr:y>0.24323</cdr:y>
    </cdr:to>
    <cdr:sp macro="" textlink="">
      <cdr:nvSpPr>
        <cdr:cNvPr id="47197" name="Freeform 111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85121" y="1635941"/>
          <a:ext cx="38462" cy="1001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0.34752</cdr:x>
      <cdr:y>0.22769</cdr:y>
    </cdr:from>
    <cdr:to>
      <cdr:x>0.35244</cdr:x>
      <cdr:y>0.24323</cdr:y>
    </cdr:to>
    <cdr:sp macro="" textlink="">
      <cdr:nvSpPr>
        <cdr:cNvPr id="47198" name="Freeform 111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3965" y="1625397"/>
          <a:ext cx="32051" cy="11071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0.87616</cdr:x>
      <cdr:y>0.20056</cdr:y>
    </cdr:from>
    <cdr:to>
      <cdr:x>0.90548</cdr:x>
      <cdr:y>0.22202</cdr:y>
    </cdr:to>
    <cdr:sp macro="" textlink="">
      <cdr:nvSpPr>
        <cdr:cNvPr id="4719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3104" y="1432087"/>
          <a:ext cx="190707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0.85892</cdr:x>
      <cdr:y>0.19908</cdr:y>
    </cdr:from>
    <cdr:to>
      <cdr:x>0.88675</cdr:x>
      <cdr:y>0.22325</cdr:y>
    </cdr:to>
    <cdr:sp macro="" textlink="">
      <cdr:nvSpPr>
        <cdr:cNvPr id="4720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0923" y="1421543"/>
          <a:ext cx="181092" cy="172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0.84808</cdr:x>
      <cdr:y>0.20204</cdr:y>
    </cdr:from>
    <cdr:to>
      <cdr:x>0.87591</cdr:x>
      <cdr:y>0.22202</cdr:y>
    </cdr:to>
    <cdr:sp macro="" textlink="">
      <cdr:nvSpPr>
        <cdr:cNvPr id="4720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0410" y="1442631"/>
          <a:ext cx="181091" cy="142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0.83305</cdr:x>
      <cdr:y>0.19957</cdr:y>
    </cdr:from>
    <cdr:to>
      <cdr:x>0.85645</cdr:x>
      <cdr:y>0.22226</cdr:y>
    </cdr:to>
    <cdr:sp macro="" textlink="">
      <cdr:nvSpPr>
        <cdr:cNvPr id="4720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2652" y="1425057"/>
          <a:ext cx="152246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0.78157</cdr:x>
      <cdr:y>0.20204</cdr:y>
    </cdr:from>
    <cdr:to>
      <cdr:x>0.8094</cdr:x>
      <cdr:y>0.2235</cdr:y>
    </cdr:to>
    <cdr:sp macro="" textlink="">
      <cdr:nvSpPr>
        <cdr:cNvPr id="4720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7713" y="1442631"/>
          <a:ext cx="181092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0.8131</cdr:x>
      <cdr:y>0.20204</cdr:y>
    </cdr:from>
    <cdr:to>
      <cdr:x>0.83798</cdr:x>
      <cdr:y>0.2235</cdr:y>
    </cdr:to>
    <cdr:sp macro="" textlink="">
      <cdr:nvSpPr>
        <cdr:cNvPr id="4720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843" y="1442631"/>
          <a:ext cx="161861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0.75176</cdr:x>
      <cdr:y>0.2008</cdr:y>
    </cdr:from>
    <cdr:to>
      <cdr:x>0.79413</cdr:x>
      <cdr:y>0.22226</cdr:y>
    </cdr:to>
    <cdr:sp macro="" textlink="">
      <cdr:nvSpPr>
        <cdr:cNvPr id="4720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3801" y="1433844"/>
          <a:ext cx="275644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0.72343</cdr:x>
      <cdr:y>0.2008</cdr:y>
    </cdr:from>
    <cdr:to>
      <cdr:x>0.76161</cdr:x>
      <cdr:y>0.22226</cdr:y>
    </cdr:to>
    <cdr:sp macro="" textlink="">
      <cdr:nvSpPr>
        <cdr:cNvPr id="4720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9504" y="1433844"/>
          <a:ext cx="248400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0.70027</cdr:x>
      <cdr:y>0.2008</cdr:y>
    </cdr:from>
    <cdr:to>
      <cdr:x>0.74117</cdr:x>
      <cdr:y>0.22226</cdr:y>
    </cdr:to>
    <cdr:sp macro="" textlink="">
      <cdr:nvSpPr>
        <cdr:cNvPr id="4720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8861" y="1433844"/>
          <a:ext cx="266029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0.68205</cdr:x>
      <cdr:y>0.2008</cdr:y>
    </cdr:from>
    <cdr:to>
      <cdr:x>0.71875</cdr:x>
      <cdr:y>0.22226</cdr:y>
    </cdr:to>
    <cdr:sp macro="" textlink="">
      <cdr:nvSpPr>
        <cdr:cNvPr id="4720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0270" y="1433844"/>
          <a:ext cx="238785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0.66209</cdr:x>
      <cdr:y>0.2008</cdr:y>
    </cdr:from>
    <cdr:to>
      <cdr:x>0.69732</cdr:x>
      <cdr:y>0.22226</cdr:y>
    </cdr:to>
    <cdr:sp macro="" textlink="">
      <cdr:nvSpPr>
        <cdr:cNvPr id="4720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0461" y="1433844"/>
          <a:ext cx="229169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0.63795</cdr:x>
      <cdr:y>0.2008</cdr:y>
    </cdr:from>
    <cdr:to>
      <cdr:x>0.67884</cdr:x>
      <cdr:y>0.22226</cdr:y>
    </cdr:to>
    <cdr:sp macro="" textlink="">
      <cdr:nvSpPr>
        <cdr:cNvPr id="4721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3408" y="1433844"/>
          <a:ext cx="266028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0.59829</cdr:x>
      <cdr:y>0.19809</cdr:y>
    </cdr:from>
    <cdr:to>
      <cdr:x>0.6377</cdr:x>
      <cdr:y>0.22226</cdr:y>
    </cdr:to>
    <cdr:sp macro="" textlink="">
      <cdr:nvSpPr>
        <cdr:cNvPr id="4721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5392" y="1414513"/>
          <a:ext cx="256413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0.62884</cdr:x>
      <cdr:y>0.24397</cdr:y>
    </cdr:from>
    <cdr:to>
      <cdr:x>0.66406</cdr:x>
      <cdr:y>0.26543</cdr:y>
    </cdr:to>
    <cdr:sp macro="" textlink="">
      <cdr:nvSpPr>
        <cdr:cNvPr id="4721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112" y="1741383"/>
          <a:ext cx="229170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0.57242</cdr:x>
      <cdr:y>0.2008</cdr:y>
    </cdr:from>
    <cdr:to>
      <cdr:x>0.60469</cdr:x>
      <cdr:y>0.22226</cdr:y>
    </cdr:to>
    <cdr:sp macro="" textlink="">
      <cdr:nvSpPr>
        <cdr:cNvPr id="4721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7121" y="1433844"/>
          <a:ext cx="209939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0.56085</cdr:x>
      <cdr:y>0.20105</cdr:y>
    </cdr:from>
    <cdr:to>
      <cdr:x>0.59016</cdr:x>
      <cdr:y>0.22251</cdr:y>
    </cdr:to>
    <cdr:sp macro="" textlink="">
      <cdr:nvSpPr>
        <cdr:cNvPr id="4721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800" y="1435602"/>
          <a:ext cx="190707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0.57242</cdr:x>
      <cdr:y>0.2309</cdr:y>
    </cdr:from>
    <cdr:to>
      <cdr:x>0.57834</cdr:x>
      <cdr:y>0.24175</cdr:y>
    </cdr:to>
    <cdr:sp macro="" textlink="">
      <cdr:nvSpPr>
        <cdr:cNvPr id="47215" name="Freeform 11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27121" y="1648243"/>
          <a:ext cx="38462" cy="7732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0.58228</cdr:x>
      <cdr:y>0.2309</cdr:y>
    </cdr:from>
    <cdr:to>
      <cdr:x>0.58647</cdr:x>
      <cdr:y>0.24323</cdr:y>
    </cdr:to>
    <cdr:sp macro="" textlink="">
      <cdr:nvSpPr>
        <cdr:cNvPr id="47216" name="Freeform 113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91225" y="1648243"/>
          <a:ext cx="27244" cy="8786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0.54336</cdr:x>
      <cdr:y>0.20204</cdr:y>
    </cdr:from>
    <cdr:to>
      <cdr:x>0.57858</cdr:x>
      <cdr:y>0.22078</cdr:y>
    </cdr:to>
    <cdr:sp macro="" textlink="">
      <cdr:nvSpPr>
        <cdr:cNvPr id="47217" name="Text Box 1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8017" y="1442631"/>
          <a:ext cx="229169" cy="133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0.51774</cdr:x>
      <cdr:y>0.19982</cdr:y>
    </cdr:from>
    <cdr:to>
      <cdr:x>0.55296</cdr:x>
      <cdr:y>0.22128</cdr:y>
    </cdr:to>
    <cdr:sp macro="" textlink="">
      <cdr:nvSpPr>
        <cdr:cNvPr id="47218" name="Text Box 1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1348" y="1426815"/>
          <a:ext cx="229169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0.49015</cdr:x>
      <cdr:y>0.19957</cdr:y>
    </cdr:from>
    <cdr:to>
      <cdr:x>0.52537</cdr:x>
      <cdr:y>0.22103</cdr:y>
    </cdr:to>
    <cdr:sp macro="" textlink="">
      <cdr:nvSpPr>
        <cdr:cNvPr id="47219" name="Text Box 1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1859" y="1425057"/>
          <a:ext cx="229169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0.45196</cdr:x>
      <cdr:y>0.2008</cdr:y>
    </cdr:from>
    <cdr:to>
      <cdr:x>0.50172</cdr:x>
      <cdr:y>0.22226</cdr:y>
    </cdr:to>
    <cdr:sp macro="" textlink="">
      <cdr:nvSpPr>
        <cdr:cNvPr id="47220" name="Text Box 1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59" y="1433844"/>
          <a:ext cx="323722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0.43053</cdr:x>
      <cdr:y>0.2008</cdr:y>
    </cdr:from>
    <cdr:to>
      <cdr:x>0.47438</cdr:x>
      <cdr:y>0.22226</cdr:y>
    </cdr:to>
    <cdr:sp macro="" textlink="">
      <cdr:nvSpPr>
        <cdr:cNvPr id="47221" name="Text Box 1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4035" y="1433844"/>
          <a:ext cx="285259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0.4123</cdr:x>
      <cdr:y>0.20105</cdr:y>
    </cdr:from>
    <cdr:to>
      <cdr:x>0.44457</cdr:x>
      <cdr:y>0.22251</cdr:y>
    </cdr:to>
    <cdr:sp macro="" textlink="">
      <cdr:nvSpPr>
        <cdr:cNvPr id="47222" name="Text Box 1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5444" y="1435602"/>
          <a:ext cx="209938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0.38742</cdr:x>
      <cdr:y>0.2008</cdr:y>
    </cdr:from>
    <cdr:to>
      <cdr:x>0.42265</cdr:x>
      <cdr:y>0.22226</cdr:y>
    </cdr:to>
    <cdr:sp macro="" textlink="">
      <cdr:nvSpPr>
        <cdr:cNvPr id="47223" name="Text Box 1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3583" y="1433844"/>
          <a:ext cx="229169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0.33668</cdr:x>
      <cdr:y>0.24397</cdr:y>
    </cdr:from>
    <cdr:to>
      <cdr:x>0.3719</cdr:x>
      <cdr:y>0.26543</cdr:y>
    </cdr:to>
    <cdr:sp macro="" textlink="">
      <cdr:nvSpPr>
        <cdr:cNvPr id="47224" name="Text Box 1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3451" y="1741383"/>
          <a:ext cx="229169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0.36648</cdr:x>
      <cdr:y>0.24471</cdr:y>
    </cdr:from>
    <cdr:to>
      <cdr:x>0.40171</cdr:x>
      <cdr:y>0.26617</cdr:y>
    </cdr:to>
    <cdr:sp macro="" textlink="">
      <cdr:nvSpPr>
        <cdr:cNvPr id="47225" name="Text Box 1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7363" y="1746655"/>
          <a:ext cx="229170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0.88454</cdr:x>
      <cdr:y>0.17071</cdr:y>
    </cdr:from>
    <cdr:to>
      <cdr:x>0.96657</cdr:x>
      <cdr:y>0.20006</cdr:y>
    </cdr:to>
    <cdr:sp macro="" textlink="">
      <cdr:nvSpPr>
        <cdr:cNvPr id="47226" name="Text Box 1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7592" y="1219446"/>
          <a:ext cx="533659" cy="209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0.90449</cdr:x>
      <cdr:y>0.20944</cdr:y>
    </cdr:from>
    <cdr:to>
      <cdr:x>0.93972</cdr:x>
      <cdr:y>0.2309</cdr:y>
    </cdr:to>
    <cdr:sp macro="" textlink="">
      <cdr:nvSpPr>
        <cdr:cNvPr id="47227" name="Text Box 1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7401" y="1495352"/>
          <a:ext cx="229169" cy="152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0.90621</cdr:x>
      <cdr:y>0.24742</cdr:y>
    </cdr:from>
    <cdr:to>
      <cdr:x>0.94563</cdr:x>
      <cdr:y>0.26888</cdr:y>
    </cdr:to>
    <cdr:sp macro="" textlink="">
      <cdr:nvSpPr>
        <cdr:cNvPr id="47228" name="Text Box 1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8619" y="1765986"/>
          <a:ext cx="256413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0.84143</cdr:x>
      <cdr:y>0.83496</cdr:y>
    </cdr:from>
    <cdr:to>
      <cdr:x>0.93208</cdr:x>
      <cdr:y>0.85371</cdr:y>
    </cdr:to>
    <cdr:sp macro="" textlink="">
      <cdr:nvSpPr>
        <cdr:cNvPr id="47229" name="Text Box 1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7140" y="5952023"/>
          <a:ext cx="589750" cy="133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0.88626</cdr:x>
      <cdr:y>0.83323</cdr:y>
    </cdr:from>
    <cdr:to>
      <cdr:x>0.98578</cdr:x>
      <cdr:y>0.85198</cdr:y>
    </cdr:to>
    <cdr:sp macro="" textlink="">
      <cdr:nvSpPr>
        <cdr:cNvPr id="47230" name="Text Box 1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68810" y="5939722"/>
          <a:ext cx="647443" cy="133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0.90055</cdr:x>
      <cdr:y>0.85642</cdr:y>
    </cdr:from>
    <cdr:to>
      <cdr:x>0.97076</cdr:x>
      <cdr:y>0.87788</cdr:y>
    </cdr:to>
    <cdr:sp macro="" textlink="">
      <cdr:nvSpPr>
        <cdr:cNvPr id="47231" name="Text Box 1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760" y="6104914"/>
          <a:ext cx="456735" cy="15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0.67712</cdr:x>
      <cdr:y>0.85321</cdr:y>
    </cdr:from>
    <cdr:to>
      <cdr:x>0.93183</cdr:x>
      <cdr:y>0.88257</cdr:y>
    </cdr:to>
    <cdr:sp macro="" textlink="">
      <cdr:nvSpPr>
        <cdr:cNvPr id="47232" name="Text Box 1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8218" y="6082068"/>
          <a:ext cx="1657069" cy="209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575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575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0.01644</cdr:x>
      <cdr:y>0.82953</cdr:y>
    </cdr:from>
    <cdr:to>
      <cdr:x>0.0896</cdr:x>
      <cdr:y>0.85223</cdr:y>
    </cdr:to>
    <cdr:sp macro="" textlink="">
      <cdr:nvSpPr>
        <cdr:cNvPr id="47233" name="Text Box 1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096" y="5913361"/>
          <a:ext cx="475966" cy="1616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575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575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0.01644</cdr:x>
      <cdr:y>0.84927</cdr:y>
    </cdr:from>
    <cdr:to>
      <cdr:x>0.0896</cdr:x>
      <cdr:y>0.88281</cdr:y>
    </cdr:to>
    <cdr:sp macro="" textlink="">
      <cdr:nvSpPr>
        <cdr:cNvPr id="47234" name="Text Box 1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096" y="6053950"/>
          <a:ext cx="475966" cy="239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575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575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0.01594</cdr:x>
      <cdr:y>0.24076</cdr:y>
    </cdr:from>
    <cdr:to>
      <cdr:x>0.33372</cdr:x>
      <cdr:y>0.27283</cdr:y>
    </cdr:to>
    <cdr:sp macro="" textlink="">
      <cdr:nvSpPr>
        <cdr:cNvPr id="47235" name="Text Box 1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90" y="1718537"/>
          <a:ext cx="2067330" cy="2284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(cm/s )</a:t>
          </a:r>
          <a:r>
            <a:rPr kumimoji="0" lang="fa-IR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لگاريتم سرعت سقوط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0.03934</cdr:x>
      <cdr:y>0.186</cdr:y>
    </cdr:from>
    <cdr:to>
      <cdr:x>0.05388</cdr:x>
      <cdr:y>0.22473</cdr:y>
    </cdr:to>
    <cdr:sp macro="" textlink="">
      <cdr:nvSpPr>
        <cdr:cNvPr id="47241" name="Text Box 1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136" y="1328403"/>
          <a:ext cx="94552" cy="275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0.01594</cdr:x>
      <cdr:y>0.13988</cdr:y>
    </cdr:from>
    <cdr:to>
      <cdr:x>0.33372</cdr:x>
      <cdr:y>0.18946</cdr:y>
    </cdr:to>
    <cdr:sp macro="" textlink="">
      <cdr:nvSpPr>
        <cdr:cNvPr id="47244" name="Text Box 1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90" y="999776"/>
          <a:ext cx="2067330" cy="353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0.85374</cdr:x>
      <cdr:y>0.21659</cdr:y>
    </cdr:from>
    <cdr:to>
      <cdr:x>0.87271</cdr:x>
      <cdr:y>0.22991</cdr:y>
    </cdr:to>
    <cdr:sp macro="" textlink="">
      <cdr:nvSpPr>
        <cdr:cNvPr id="47248" name="Text Box 1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269" y="1546315"/>
          <a:ext cx="123399" cy="94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0.81729</cdr:x>
      <cdr:y>0.25532</cdr:y>
    </cdr:from>
    <cdr:to>
      <cdr:x>0.83625</cdr:x>
      <cdr:y>0.26864</cdr:y>
    </cdr:to>
    <cdr:sp macro="" textlink="">
      <cdr:nvSpPr>
        <cdr:cNvPr id="47249" name="Text Box 1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087" y="1822221"/>
          <a:ext cx="123399" cy="94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0.85473</cdr:x>
      <cdr:y>0.25778</cdr:y>
    </cdr:from>
    <cdr:to>
      <cdr:x>0.8737</cdr:x>
      <cdr:y>0.2711</cdr:y>
    </cdr:to>
    <cdr:sp macro="" textlink="">
      <cdr:nvSpPr>
        <cdr:cNvPr id="47250" name="Text Box 1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3680" y="1839795"/>
          <a:ext cx="123398" cy="94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0.81729</cdr:x>
      <cdr:y>0.21659</cdr:y>
    </cdr:from>
    <cdr:to>
      <cdr:x>0.83625</cdr:x>
      <cdr:y>0.22991</cdr:y>
    </cdr:to>
    <cdr:sp macro="" textlink="">
      <cdr:nvSpPr>
        <cdr:cNvPr id="47251" name="Text Box 1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087" y="1546315"/>
          <a:ext cx="123399" cy="94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0.33938</cdr:x>
      <cdr:y>0.03225</cdr:y>
    </cdr:from>
    <cdr:to>
      <cdr:x>0.65993</cdr:x>
      <cdr:y>0.07247</cdr:y>
    </cdr:to>
    <cdr:sp macro="" textlink="">
      <cdr:nvSpPr>
        <cdr:cNvPr id="139" name="Text Box 62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1550" y="241300"/>
          <a:ext cx="2117250" cy="300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36576" rIns="27432" bIns="36576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a-IR" sz="1400" b="1" i="0" strike="noStrike">
              <a:solidFill>
                <a:schemeClr val="tx1"/>
              </a:solidFill>
              <a:cs typeface="B Nazanin" panose="00000400000000000000" pitchFamily="2" charset="-78"/>
            </a:rPr>
            <a:t>خاک ماسه رس‌دار‌</a:t>
          </a:r>
        </a:p>
      </cdr:txBody>
    </cdr:sp>
  </cdr:relSizeAnchor>
  <cdr:relSizeAnchor xmlns:cdr="http://schemas.openxmlformats.org/drawingml/2006/chartDrawing">
    <cdr:from>
      <cdr:x>0.10098</cdr:x>
      <cdr:y>0.17878</cdr:y>
    </cdr:from>
    <cdr:to>
      <cdr:x>0.22388</cdr:x>
      <cdr:y>0.22591</cdr:y>
    </cdr:to>
    <cdr:sp macro="" textlink="">
      <cdr:nvSpPr>
        <cdr:cNvPr id="140" name="Text Box 62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335" y="1289050"/>
          <a:ext cx="840132" cy="339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7432" rIns="36576" bIns="27432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en-US" sz="1175" b="1" i="0" strike="noStrike">
              <a:solidFill>
                <a:srgbClr val="FF0000"/>
              </a:solidFill>
              <a:latin typeface="Arial"/>
              <a:cs typeface="2  Yekan" panose="00000400000000000000" pitchFamily="2" charset="-78"/>
            </a:rPr>
            <a:t>SC</a:t>
          </a:r>
          <a:endParaRPr lang="en-US" sz="1175" b="1" i="0" strike="noStrike">
            <a:solidFill>
              <a:srgbClr val="000000"/>
            </a:solidFill>
            <a:latin typeface="Arial"/>
            <a:cs typeface="2  Yekan" panose="00000400000000000000" pitchFamily="2" charset="-7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0.03118</cdr:x>
      <cdr:y>0.11449</cdr:y>
    </cdr:from>
    <cdr:to>
      <cdr:x>0.98105</cdr:x>
      <cdr:y>0.83371</cdr:y>
    </cdr:to>
    <cdr:sp macro="" textlink="">
      <cdr:nvSpPr>
        <cdr:cNvPr id="51201" name="Rectangle 20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735" y="811345"/>
          <a:ext cx="6206590" cy="5096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0.07232</cdr:x>
      <cdr:y>0.83371</cdr:y>
    </cdr:from>
    <cdr:to>
      <cdr:x>0.88876</cdr:x>
      <cdr:y>0.88033</cdr:y>
    </cdr:to>
    <cdr:sp macro="" textlink="">
      <cdr:nvSpPr>
        <cdr:cNvPr id="51202" name="Rectangle 205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5919283"/>
          <a:ext cx="5342520" cy="330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0.86806</cdr:x>
      <cdr:y>0.27062</cdr:y>
    </cdr:from>
    <cdr:to>
      <cdr:x>0.86806</cdr:x>
      <cdr:y>0.28345</cdr:y>
    </cdr:to>
    <cdr:sp macro="" textlink="">
      <cdr:nvSpPr>
        <cdr:cNvPr id="51203" name="Line 205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83499" y="1923534"/>
          <a:ext cx="0" cy="910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0.84244</cdr:x>
      <cdr:y>0.27062</cdr:y>
    </cdr:from>
    <cdr:to>
      <cdr:x>0.84244</cdr:x>
      <cdr:y>0.28295</cdr:y>
    </cdr:to>
    <cdr:sp macro="" textlink="">
      <cdr:nvSpPr>
        <cdr:cNvPr id="51204" name="Freeform 205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15840" y="1923534"/>
          <a:ext cx="0" cy="875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0.27062</cdr:y>
    </cdr:from>
    <cdr:to>
      <cdr:x>0.81904</cdr:x>
      <cdr:y>0.28345</cdr:y>
    </cdr:to>
    <cdr:sp macro="" textlink="">
      <cdr:nvSpPr>
        <cdr:cNvPr id="51205" name="Freeform 205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923534"/>
          <a:ext cx="0" cy="910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0.78849</cdr:x>
      <cdr:y>0.26939</cdr:y>
    </cdr:from>
    <cdr:to>
      <cdr:x>0.79021</cdr:x>
      <cdr:y>0.28345</cdr:y>
    </cdr:to>
    <cdr:sp macro="" textlink="">
      <cdr:nvSpPr>
        <cdr:cNvPr id="51206" name="Freeform 205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62789" y="1914783"/>
          <a:ext cx="11285" cy="997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0.2684</cdr:y>
    </cdr:from>
    <cdr:to>
      <cdr:x>0.76779</cdr:x>
      <cdr:y>0.28345</cdr:y>
    </cdr:to>
    <cdr:sp macro="" textlink="">
      <cdr:nvSpPr>
        <cdr:cNvPr id="51207" name="Freeform 205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907782"/>
          <a:ext cx="11285" cy="10676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0.71532</cdr:x>
      <cdr:y>0.2684</cdr:y>
    </cdr:from>
    <cdr:to>
      <cdr:x>0.71532</cdr:x>
      <cdr:y>0.28345</cdr:y>
    </cdr:to>
    <cdr:sp macro="" textlink="">
      <cdr:nvSpPr>
        <cdr:cNvPr id="51208" name="Freeform 205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83993" y="1907782"/>
          <a:ext cx="0" cy="10676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0.27062</cdr:y>
    </cdr:from>
    <cdr:to>
      <cdr:x>0.67073</cdr:x>
      <cdr:y>0.28295</cdr:y>
    </cdr:to>
    <cdr:sp macro="" textlink="">
      <cdr:nvSpPr>
        <cdr:cNvPr id="51209" name="Freeform 2057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923534"/>
          <a:ext cx="33854" cy="875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0.26939</cdr:y>
    </cdr:from>
    <cdr:to>
      <cdr:x>0.61678</cdr:x>
      <cdr:y>0.28295</cdr:y>
    </cdr:to>
    <cdr:sp macro="" textlink="">
      <cdr:nvSpPr>
        <cdr:cNvPr id="51210" name="Freeform 205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914783"/>
          <a:ext cx="33854" cy="962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0.27161</cdr:y>
    </cdr:from>
    <cdr:to>
      <cdr:x>0.55445</cdr:x>
      <cdr:y>0.28345</cdr:y>
    </cdr:to>
    <cdr:sp macro="" textlink="">
      <cdr:nvSpPr>
        <cdr:cNvPr id="51211" name="Freeform 20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930535"/>
          <a:ext cx="0" cy="840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0.47142</cdr:x>
      <cdr:y>0.27087</cdr:y>
    </cdr:from>
    <cdr:to>
      <cdr:x>0.47142</cdr:x>
      <cdr:y>0.28345</cdr:y>
    </cdr:to>
    <cdr:sp macro="" textlink="">
      <cdr:nvSpPr>
        <cdr:cNvPr id="51212" name="Freeform 206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88008" y="1925284"/>
          <a:ext cx="0" cy="892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0.27062</cdr:y>
    </cdr:from>
    <cdr:to>
      <cdr:x>0.39677</cdr:x>
      <cdr:y>0.28345</cdr:y>
    </cdr:to>
    <cdr:sp macro="" textlink="">
      <cdr:nvSpPr>
        <cdr:cNvPr id="51213" name="Freeform 206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923534"/>
          <a:ext cx="0" cy="910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0.86067</cdr:x>
      <cdr:y>0.24398</cdr:y>
    </cdr:from>
    <cdr:to>
      <cdr:x>0.88531</cdr:x>
      <cdr:y>0.26544</cdr:y>
    </cdr:to>
    <cdr:sp macro="" textlink="">
      <cdr:nvSpPr>
        <cdr:cNvPr id="51214" name="Text Box 2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5136" y="1734510"/>
          <a:ext cx="161211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0.8348</cdr:x>
      <cdr:y>0.24398</cdr:y>
    </cdr:from>
    <cdr:to>
      <cdr:x>0.86388</cdr:x>
      <cdr:y>0.26544</cdr:y>
    </cdr:to>
    <cdr:sp macro="" textlink="">
      <cdr:nvSpPr>
        <cdr:cNvPr id="51215" name="Text Box 2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865" y="1734510"/>
          <a:ext cx="190228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0.81263</cdr:x>
      <cdr:y>0.24398</cdr:y>
    </cdr:from>
    <cdr:to>
      <cdr:x>0.83727</cdr:x>
      <cdr:y>0.26544</cdr:y>
    </cdr:to>
    <cdr:sp macro="" textlink="">
      <cdr:nvSpPr>
        <cdr:cNvPr id="51216" name="Text Box 2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734510"/>
          <a:ext cx="161211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0.77839</cdr:x>
      <cdr:y>0.24398</cdr:y>
    </cdr:from>
    <cdr:to>
      <cdr:x>0.81041</cdr:x>
      <cdr:y>0.26544</cdr:y>
    </cdr:to>
    <cdr:sp macro="" textlink="">
      <cdr:nvSpPr>
        <cdr:cNvPr id="51217" name="Text Box 2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6693" y="1734510"/>
          <a:ext cx="209573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0.75104</cdr:x>
      <cdr:y>0.24398</cdr:y>
    </cdr:from>
    <cdr:to>
      <cdr:x>0.78898</cdr:x>
      <cdr:y>0.26544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734510"/>
          <a:ext cx="248264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0.69955</cdr:x>
      <cdr:y>0.24398</cdr:y>
    </cdr:from>
    <cdr:to>
      <cdr:x>0.74464</cdr:x>
      <cdr:y>0.26544</cdr:y>
    </cdr:to>
    <cdr:sp macro="" textlink="">
      <cdr:nvSpPr>
        <cdr:cNvPr id="51219" name="Text Box 2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734510"/>
          <a:ext cx="295015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0.85648</cdr:x>
      <cdr:y>0.27062</cdr:y>
    </cdr:from>
    <cdr:to>
      <cdr:x>0.85648</cdr:x>
      <cdr:y>0.28295</cdr:y>
    </cdr:to>
    <cdr:sp macro="" textlink="">
      <cdr:nvSpPr>
        <cdr:cNvPr id="51220" name="Line 206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07730" y="1923534"/>
          <a:ext cx="0" cy="875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0.84737</cdr:x>
      <cdr:y>0.24398</cdr:y>
    </cdr:from>
    <cdr:to>
      <cdr:x>0.87792</cdr:x>
      <cdr:y>0.26544</cdr:y>
    </cdr:to>
    <cdr:sp macro="" textlink="">
      <cdr:nvSpPr>
        <cdr:cNvPr id="51221" name="Text Box 2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734510"/>
          <a:ext cx="199901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0.73872</cdr:x>
      <cdr:y>0.2684</cdr:y>
    </cdr:from>
    <cdr:to>
      <cdr:x>0.73872</cdr:x>
      <cdr:y>0.28345</cdr:y>
    </cdr:to>
    <cdr:sp macro="" textlink="">
      <cdr:nvSpPr>
        <cdr:cNvPr id="51222" name="Freeform 207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907782"/>
          <a:ext cx="0" cy="10676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0.72296</cdr:x>
      <cdr:y>0.24398</cdr:y>
    </cdr:from>
    <cdr:to>
      <cdr:x>0.7609</cdr:x>
      <cdr:y>0.26544</cdr:y>
    </cdr:to>
    <cdr:sp macro="" textlink="">
      <cdr:nvSpPr>
        <cdr:cNvPr id="51223" name="Text Box 2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734510"/>
          <a:ext cx="248264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0.69389</cdr:x>
      <cdr:y>0.27062</cdr:y>
    </cdr:from>
    <cdr:to>
      <cdr:x>0.69389</cdr:x>
      <cdr:y>0.28345</cdr:y>
    </cdr:to>
    <cdr:sp macro="" textlink="">
      <cdr:nvSpPr>
        <cdr:cNvPr id="51224" name="Line 207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43740" y="1923534"/>
          <a:ext cx="0" cy="910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0.68132</cdr:x>
      <cdr:y>0.24398</cdr:y>
    </cdr:from>
    <cdr:to>
      <cdr:x>0.7163</cdr:x>
      <cdr:y>0.26544</cdr:y>
    </cdr:to>
    <cdr:sp macro="" textlink="">
      <cdr:nvSpPr>
        <cdr:cNvPr id="51225" name="Text Box 2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734510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0.65324</cdr:x>
      <cdr:y>0.243</cdr:y>
    </cdr:from>
    <cdr:to>
      <cdr:x>0.6998</cdr:x>
      <cdr:y>0.26445</cdr:y>
    </cdr:to>
    <cdr:sp macro="" textlink="">
      <cdr:nvSpPr>
        <cdr:cNvPr id="51226" name="Text Box 2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7743" y="1727510"/>
          <a:ext cx="304688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0.64585</cdr:x>
      <cdr:y>0.24398</cdr:y>
    </cdr:from>
    <cdr:to>
      <cdr:x>0.68379</cdr:x>
      <cdr:y>0.26544</cdr:y>
    </cdr:to>
    <cdr:sp macro="" textlink="">
      <cdr:nvSpPr>
        <cdr:cNvPr id="51227" name="Text Box 2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9379" y="1734510"/>
          <a:ext cx="248265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0.6589</cdr:x>
      <cdr:y>0.27062</cdr:y>
    </cdr:from>
    <cdr:to>
      <cdr:x>0.6589</cdr:x>
      <cdr:y>0.28345</cdr:y>
    </cdr:to>
    <cdr:sp macro="" textlink="">
      <cdr:nvSpPr>
        <cdr:cNvPr id="51228" name="Freeform 207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14821" y="1923534"/>
          <a:ext cx="0" cy="910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0.63993</cdr:x>
      <cdr:y>0.27062</cdr:y>
    </cdr:from>
    <cdr:to>
      <cdr:x>0.63993</cdr:x>
      <cdr:y>0.28345</cdr:y>
    </cdr:to>
    <cdr:sp macro="" textlink="">
      <cdr:nvSpPr>
        <cdr:cNvPr id="51229" name="Freeform 207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90689" y="1923534"/>
          <a:ext cx="0" cy="910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0.62096</cdr:x>
      <cdr:y>0.20057</cdr:y>
    </cdr:from>
    <cdr:to>
      <cdr:x>0.65595</cdr:x>
      <cdr:y>0.22203</cdr:y>
    </cdr:to>
    <cdr:sp macro="" textlink="">
      <cdr:nvSpPr>
        <cdr:cNvPr id="51230" name="Text Box 2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6557" y="1426472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0.6217</cdr:x>
      <cdr:y>0.26939</cdr:y>
    </cdr:from>
    <cdr:to>
      <cdr:x>0.6217</cdr:x>
      <cdr:y>0.28345</cdr:y>
    </cdr:to>
    <cdr:sp macro="" textlink="">
      <cdr:nvSpPr>
        <cdr:cNvPr id="51231" name="Line 207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71393" y="1914783"/>
          <a:ext cx="0" cy="997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0.6116</cdr:x>
      <cdr:y>0.24324</cdr:y>
    </cdr:from>
    <cdr:to>
      <cdr:x>0.64363</cdr:x>
      <cdr:y>0.2647</cdr:y>
    </cdr:to>
    <cdr:sp macro="" textlink="">
      <cdr:nvSpPr>
        <cdr:cNvPr id="51232" name="Text Box 2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5297" y="1729260"/>
          <a:ext cx="209573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0.59756</cdr:x>
      <cdr:y>0.24398</cdr:y>
    </cdr:from>
    <cdr:to>
      <cdr:x>0.63698</cdr:x>
      <cdr:y>0.26544</cdr:y>
    </cdr:to>
    <cdr:sp macro="" textlink="">
      <cdr:nvSpPr>
        <cdr:cNvPr id="51233" name="Text Box 2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734510"/>
          <a:ext cx="257937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0.58598</cdr:x>
      <cdr:y>0.27062</cdr:y>
    </cdr:from>
    <cdr:to>
      <cdr:x>0.59091</cdr:x>
      <cdr:y>0.28295</cdr:y>
    </cdr:to>
    <cdr:sp macro="" textlink="">
      <cdr:nvSpPr>
        <cdr:cNvPr id="51234" name="Freeform 208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37638" y="1923534"/>
          <a:ext cx="32242" cy="875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0.57613</cdr:x>
      <cdr:y>0.26939</cdr:y>
    </cdr:from>
    <cdr:to>
      <cdr:x>0.5776</cdr:x>
      <cdr:y>0.28345</cdr:y>
    </cdr:to>
    <cdr:sp macro="" textlink="">
      <cdr:nvSpPr>
        <cdr:cNvPr id="51235" name="Freeform 208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73153" y="1914783"/>
          <a:ext cx="9673" cy="997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0.57194</cdr:x>
      <cdr:y>0.24398</cdr:y>
    </cdr:from>
    <cdr:to>
      <cdr:x>0.61259</cdr:x>
      <cdr:y>0.26544</cdr:y>
    </cdr:to>
    <cdr:sp macro="" textlink="">
      <cdr:nvSpPr>
        <cdr:cNvPr id="51236" name="Text Box 2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734510"/>
          <a:ext cx="265997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0.56036</cdr:x>
      <cdr:y>0.24398</cdr:y>
    </cdr:from>
    <cdr:to>
      <cdr:x>0.60101</cdr:x>
      <cdr:y>0.26544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734510"/>
          <a:ext cx="265997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0.53868</cdr:x>
      <cdr:y>0.24398</cdr:y>
    </cdr:from>
    <cdr:to>
      <cdr:x>0.5882</cdr:x>
      <cdr:y>0.26544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8113" y="1734510"/>
          <a:ext cx="324034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0.52784</cdr:x>
      <cdr:y>0.27062</cdr:y>
    </cdr:from>
    <cdr:to>
      <cdr:x>0.52784</cdr:x>
      <cdr:y>0.28345</cdr:y>
    </cdr:to>
    <cdr:sp macro="" textlink="">
      <cdr:nvSpPr>
        <cdr:cNvPr id="51239" name="Freeform 208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923534"/>
          <a:ext cx="0" cy="910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0.51133</cdr:x>
      <cdr:y>0.24398</cdr:y>
    </cdr:from>
    <cdr:to>
      <cdr:x>0.55198</cdr:x>
      <cdr:y>0.26544</cdr:y>
    </cdr:to>
    <cdr:sp macro="" textlink="">
      <cdr:nvSpPr>
        <cdr:cNvPr id="51240" name="Text Box 2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9169" y="1734510"/>
          <a:ext cx="265998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0.50468</cdr:x>
      <cdr:y>0.26939</cdr:y>
    </cdr:from>
    <cdr:to>
      <cdr:x>0.50468</cdr:x>
      <cdr:y>0.28345</cdr:y>
    </cdr:to>
    <cdr:sp macro="" textlink="">
      <cdr:nvSpPr>
        <cdr:cNvPr id="51241" name="Freeform 208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914783"/>
          <a:ext cx="0" cy="997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0.49212</cdr:x>
      <cdr:y>0.243</cdr:y>
    </cdr:from>
    <cdr:to>
      <cdr:x>0.5271</cdr:x>
      <cdr:y>0.26445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425" y="1727510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0.46058</cdr:x>
      <cdr:y>0.24497</cdr:y>
    </cdr:from>
    <cdr:to>
      <cdr:x>0.49261</cdr:x>
      <cdr:y>0.26519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7076" y="1741511"/>
          <a:ext cx="209573" cy="143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0.45147</cdr:x>
      <cdr:y>0.27087</cdr:y>
    </cdr:from>
    <cdr:to>
      <cdr:x>0.45147</cdr:x>
      <cdr:y>0.28345</cdr:y>
    </cdr:to>
    <cdr:sp macro="" textlink="">
      <cdr:nvSpPr>
        <cdr:cNvPr id="51244" name="Freeform 209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57428" y="1925284"/>
          <a:ext cx="0" cy="892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0.44087</cdr:x>
      <cdr:y>0.24448</cdr:y>
    </cdr:from>
    <cdr:to>
      <cdr:x>0.46699</cdr:x>
      <cdr:y>0.26593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8107" y="1738011"/>
          <a:ext cx="170883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0.42412</cdr:x>
      <cdr:y>0.26939</cdr:y>
    </cdr:from>
    <cdr:to>
      <cdr:x>0.42412</cdr:x>
      <cdr:y>0.28295</cdr:y>
    </cdr:to>
    <cdr:sp macro="" textlink="">
      <cdr:nvSpPr>
        <cdr:cNvPr id="51246" name="Freeform 209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78484" y="1914783"/>
          <a:ext cx="0" cy="962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0.4118</cdr:x>
      <cdr:y>0.24398</cdr:y>
    </cdr:from>
    <cdr:to>
      <cdr:x>0.44383</cdr:x>
      <cdr:y>0.26544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734510"/>
          <a:ext cx="209574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0.24398</cdr:y>
    </cdr:from>
    <cdr:to>
      <cdr:x>0.4219</cdr:x>
      <cdr:y>0.26544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734510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0.3778</cdr:x>
      <cdr:y>0.26939</cdr:y>
    </cdr:from>
    <cdr:to>
      <cdr:x>0.38101</cdr:x>
      <cdr:y>0.28345</cdr:y>
    </cdr:to>
    <cdr:sp macro="" textlink="">
      <cdr:nvSpPr>
        <cdr:cNvPr id="51249" name="Freeform 209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75408" y="1914783"/>
          <a:ext cx="20957" cy="997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0.27062</cdr:y>
    </cdr:from>
    <cdr:to>
      <cdr:x>0.34701</cdr:x>
      <cdr:y>0.28345</cdr:y>
    </cdr:to>
    <cdr:sp macro="" textlink="">
      <cdr:nvSpPr>
        <cdr:cNvPr id="51250" name="Freeform 209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923534"/>
          <a:ext cx="0" cy="910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0.36623</cdr:x>
      <cdr:y>0.20057</cdr:y>
    </cdr:from>
    <cdr:to>
      <cdr:x>0.40688</cdr:x>
      <cdr:y>0.22203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426472"/>
          <a:ext cx="265997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0.33617</cdr:x>
      <cdr:y>0.20057</cdr:y>
    </cdr:from>
    <cdr:to>
      <cdr:x>0.37115</cdr:x>
      <cdr:y>0.22203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426472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0.88555</cdr:x>
      <cdr:y>0.2721</cdr:y>
    </cdr:from>
    <cdr:to>
      <cdr:x>0.88555</cdr:x>
      <cdr:y>0.28345</cdr:y>
    </cdr:to>
    <cdr:sp macro="" textlink="">
      <cdr:nvSpPr>
        <cdr:cNvPr id="51253" name="Line 210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97959" y="1934035"/>
          <a:ext cx="0" cy="80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0.87545</cdr:x>
      <cdr:y>0.243</cdr:y>
    </cdr:from>
    <cdr:to>
      <cdr:x>0.90452</cdr:x>
      <cdr:y>0.26717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727510"/>
          <a:ext cx="190229" cy="171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0.85722</cdr:x>
      <cdr:y>0.83371</cdr:y>
    </cdr:from>
    <cdr:to>
      <cdr:x>0.85722</cdr:x>
      <cdr:y>0.87959</cdr:y>
    </cdr:to>
    <cdr:sp macro="" textlink="">
      <cdr:nvSpPr>
        <cdr:cNvPr id="51255" name="Line 210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2567" y="5919283"/>
          <a:ext cx="0" cy="3255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0.61333</cdr:x>
      <cdr:y>0.83371</cdr:y>
    </cdr:from>
    <cdr:to>
      <cdr:x>0.61333</cdr:x>
      <cdr:y>0.85541</cdr:y>
    </cdr:to>
    <cdr:sp macro="" textlink="">
      <cdr:nvSpPr>
        <cdr:cNvPr id="51256" name="Freeform 210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16581" y="5919283"/>
          <a:ext cx="0" cy="15402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0.38199</cdr:x>
      <cdr:y>0.83519</cdr:y>
    </cdr:from>
    <cdr:to>
      <cdr:x>0.38199</cdr:x>
      <cdr:y>0.87959</cdr:y>
    </cdr:to>
    <cdr:sp macro="" textlink="">
      <cdr:nvSpPr>
        <cdr:cNvPr id="51257" name="Freeform 210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02814" y="5929785"/>
          <a:ext cx="0" cy="3150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0.85665</cdr:y>
    </cdr:from>
    <cdr:to>
      <cdr:x>0.88802</cdr:x>
      <cdr:y>0.85665</cdr:y>
    </cdr:to>
    <cdr:sp macro="" textlink="">
      <cdr:nvSpPr>
        <cdr:cNvPr id="51258" name="Line 210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6396" y="6082054"/>
          <a:ext cx="533768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0.85763</cdr:y>
    </cdr:from>
    <cdr:to>
      <cdr:x>0.93384</cdr:x>
      <cdr:y>0.87638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6089055"/>
          <a:ext cx="609377" cy="133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0.6084</cdr:x>
      <cdr:y>0.8268</cdr:y>
    </cdr:from>
    <cdr:to>
      <cdr:x>0.99568</cdr:x>
      <cdr:y>0.86035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4339" y="5870277"/>
          <a:ext cx="2534231" cy="238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0.67467</cdr:x>
      <cdr:y>0.85665</cdr:y>
    </cdr:from>
    <cdr:to>
      <cdr:x>0.67639</cdr:x>
      <cdr:y>0.87959</cdr:y>
    </cdr:to>
    <cdr:sp macro="" textlink="">
      <cdr:nvSpPr>
        <cdr:cNvPr id="51261" name="Freeform 210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417996" y="6082054"/>
          <a:ext cx="11285" cy="1627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0.12381</cdr:x>
      <cdr:y>0.83371</cdr:y>
    </cdr:from>
    <cdr:to>
      <cdr:x>0.48473</cdr:x>
      <cdr:y>0.86331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326" y="5919283"/>
          <a:ext cx="2361736" cy="210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0.10484</cdr:x>
      <cdr:y>0.85467</cdr:y>
    </cdr:from>
    <cdr:to>
      <cdr:x>0.50961</cdr:x>
      <cdr:y>0.88427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194" y="6068052"/>
          <a:ext cx="2648691" cy="2100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0.12208</cdr:x>
      <cdr:y>0.85665</cdr:y>
    </cdr:from>
    <cdr:to>
      <cdr:x>0.12208</cdr:x>
      <cdr:y>0.87959</cdr:y>
    </cdr:to>
    <cdr:sp macro="" textlink="">
      <cdr:nvSpPr>
        <cdr:cNvPr id="51264" name="Freeform 211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02042" y="6082054"/>
          <a:ext cx="0" cy="16277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0.84876</cdr:y>
    </cdr:from>
    <cdr:to>
      <cdr:x>0.13785</cdr:x>
      <cdr:y>0.8823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6026047"/>
          <a:ext cx="428820" cy="238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0.38273</cdr:x>
      <cdr:y>0.84876</cdr:y>
    </cdr:from>
    <cdr:to>
      <cdr:x>0.80056</cdr:x>
      <cdr:y>0.88353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7650" y="6026047"/>
          <a:ext cx="2734132" cy="2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0.38347</cdr:x>
      <cdr:y>0.8268</cdr:y>
    </cdr:from>
    <cdr:to>
      <cdr:x>0.70818</cdr:x>
      <cdr:y>0.86158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2486" y="5870277"/>
          <a:ext cx="2124756" cy="2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0.03118</cdr:x>
      <cdr:y>0.28345</cdr:y>
    </cdr:from>
    <cdr:to>
      <cdr:x>0.96439</cdr:x>
      <cdr:y>0.28345</cdr:y>
    </cdr:to>
    <cdr:sp macro="" textlink="">
      <cdr:nvSpPr>
        <cdr:cNvPr id="51268" name="Line 21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7174" y="2014545"/>
          <a:ext cx="610665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0.03142</cdr:x>
      <cdr:y>0.243</cdr:y>
    </cdr:from>
    <cdr:to>
      <cdr:x>0.96439</cdr:x>
      <cdr:y>0.25188</cdr:y>
    </cdr:to>
    <cdr:sp macro="" textlink="">
      <cdr:nvSpPr>
        <cdr:cNvPr id="51269" name="Freeform 211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8786" y="1727510"/>
          <a:ext cx="6105047" cy="63007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0.32804</cdr:x>
      <cdr:y>0.11449</cdr:y>
    </cdr:from>
    <cdr:to>
      <cdr:x>0.33617</cdr:x>
      <cdr:y>0.28295</cdr:y>
    </cdr:to>
    <cdr:sp macro="" textlink="">
      <cdr:nvSpPr>
        <cdr:cNvPr id="51270" name="Freeform 211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9762" y="815646"/>
          <a:ext cx="53200" cy="119539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0.88063</cdr:x>
      <cdr:y>0.23066</cdr:y>
    </cdr:from>
    <cdr:to>
      <cdr:x>0.88555</cdr:x>
      <cdr:y>0.24152</cdr:y>
    </cdr:to>
    <cdr:sp macro="" textlink="">
      <cdr:nvSpPr>
        <cdr:cNvPr id="51271" name="Freeform 2119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765717" y="1639999"/>
          <a:ext cx="32242" cy="7700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0.86732</cdr:x>
      <cdr:y>0.23066</cdr:y>
    </cdr:from>
    <cdr:to>
      <cdr:x>0.86732</cdr:x>
      <cdr:y>0.243</cdr:y>
    </cdr:to>
    <cdr:sp macro="" textlink="">
      <cdr:nvSpPr>
        <cdr:cNvPr id="51272" name="Line 21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78663" y="1639999"/>
          <a:ext cx="0" cy="875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0.85476</cdr:x>
      <cdr:y>0.23214</cdr:y>
    </cdr:from>
    <cdr:to>
      <cdr:x>0.85476</cdr:x>
      <cdr:y>0.243</cdr:y>
    </cdr:to>
    <cdr:sp macro="" textlink="">
      <cdr:nvSpPr>
        <cdr:cNvPr id="51273" name="Line 212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6446" y="1650500"/>
          <a:ext cx="0" cy="77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0.2314</cdr:y>
    </cdr:from>
    <cdr:to>
      <cdr:x>0.84663</cdr:x>
      <cdr:y>0.243</cdr:y>
    </cdr:to>
    <cdr:sp macro="" textlink="">
      <cdr:nvSpPr>
        <cdr:cNvPr id="51274" name="Freeform 212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04555" y="1645249"/>
          <a:ext cx="38691" cy="822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0.23214</cdr:y>
    </cdr:from>
    <cdr:to>
      <cdr:x>0.82495</cdr:x>
      <cdr:y>0.24324</cdr:y>
    </cdr:to>
    <cdr:sp macro="" textlink="">
      <cdr:nvSpPr>
        <cdr:cNvPr id="51275" name="Freeform 212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650500"/>
          <a:ext cx="38691" cy="7876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0.78504</cdr:x>
      <cdr:y>0.23214</cdr:y>
    </cdr:from>
    <cdr:to>
      <cdr:x>0.79021</cdr:x>
      <cdr:y>0.243</cdr:y>
    </cdr:to>
    <cdr:sp macro="" textlink="">
      <cdr:nvSpPr>
        <cdr:cNvPr id="51276" name="Freeform 2124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140219" y="1650500"/>
          <a:ext cx="33855" cy="770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0.23214</cdr:y>
    </cdr:from>
    <cdr:to>
      <cdr:x>0.77026</cdr:x>
      <cdr:y>0.243</cdr:y>
    </cdr:to>
    <cdr:sp macro="" textlink="">
      <cdr:nvSpPr>
        <cdr:cNvPr id="51277" name="Freeform 212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650500"/>
          <a:ext cx="27406" cy="770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0.73872</cdr:x>
      <cdr:y>0.23214</cdr:y>
    </cdr:from>
    <cdr:to>
      <cdr:x>0.74365</cdr:x>
      <cdr:y>0.24324</cdr:y>
    </cdr:to>
    <cdr:sp macro="" textlink="">
      <cdr:nvSpPr>
        <cdr:cNvPr id="51278" name="Freeform 212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650500"/>
          <a:ext cx="32243" cy="7876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0.7062</cdr:x>
      <cdr:y>0.2314</cdr:y>
    </cdr:from>
    <cdr:to>
      <cdr:x>0.71286</cdr:x>
      <cdr:y>0.243</cdr:y>
    </cdr:to>
    <cdr:sp macro="" textlink="">
      <cdr:nvSpPr>
        <cdr:cNvPr id="51279" name="Freeform 2127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624345" y="1645249"/>
          <a:ext cx="43527" cy="822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0.69389</cdr:x>
      <cdr:y>0.23017</cdr:y>
    </cdr:from>
    <cdr:to>
      <cdr:x>0.69955</cdr:x>
      <cdr:y>0.243</cdr:y>
    </cdr:to>
    <cdr:sp macro="" textlink="" fLocksText="0">
      <cdr:nvSpPr>
        <cdr:cNvPr id="51280" name="Freeform 21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43740" y="1636498"/>
          <a:ext cx="37079" cy="910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0.23066</cdr:y>
    </cdr:from>
    <cdr:to>
      <cdr:x>0.67073</cdr:x>
      <cdr:y>0.24152</cdr:y>
    </cdr:to>
    <cdr:sp macro="" textlink="">
      <cdr:nvSpPr>
        <cdr:cNvPr id="51281" name="Freeform 2129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639999"/>
          <a:ext cx="33854" cy="7700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0.64831</cdr:x>
      <cdr:y>0.23017</cdr:y>
    </cdr:from>
    <cdr:to>
      <cdr:x>0.65324</cdr:x>
      <cdr:y>0.24152</cdr:y>
    </cdr:to>
    <cdr:sp macro="" textlink="">
      <cdr:nvSpPr>
        <cdr:cNvPr id="51282" name="Freeform 213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45500" y="1636498"/>
          <a:ext cx="32243" cy="805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0.63328</cdr:x>
      <cdr:y>0.23017</cdr:y>
    </cdr:from>
    <cdr:to>
      <cdr:x>0.63821</cdr:x>
      <cdr:y>0.24152</cdr:y>
    </cdr:to>
    <cdr:sp macro="" textlink="">
      <cdr:nvSpPr>
        <cdr:cNvPr id="51283" name="Freeform 213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47162" y="1636498"/>
          <a:ext cx="32242" cy="805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0.23017</cdr:y>
    </cdr:from>
    <cdr:to>
      <cdr:x>0.61678</cdr:x>
      <cdr:y>0.24152</cdr:y>
    </cdr:to>
    <cdr:sp macro="" textlink="">
      <cdr:nvSpPr>
        <cdr:cNvPr id="51284" name="Freeform 213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636498"/>
          <a:ext cx="33854" cy="805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0.52784</cdr:x>
      <cdr:y>0.22894</cdr:y>
    </cdr:from>
    <cdr:to>
      <cdr:x>0.53277</cdr:x>
      <cdr:y>0.243</cdr:y>
    </cdr:to>
    <cdr:sp macro="" textlink="">
      <cdr:nvSpPr>
        <cdr:cNvPr id="51285" name="Freeform 213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627747"/>
          <a:ext cx="32242" cy="9976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0.22968</cdr:y>
    </cdr:from>
    <cdr:to>
      <cdr:x>0.55445</cdr:x>
      <cdr:y>0.24324</cdr:y>
    </cdr:to>
    <cdr:sp macro="" textlink="">
      <cdr:nvSpPr>
        <cdr:cNvPr id="51286" name="Freeform 21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632998"/>
          <a:ext cx="0" cy="962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0.50468</cdr:x>
      <cdr:y>0.22894</cdr:y>
    </cdr:from>
    <cdr:to>
      <cdr:x>0.51133</cdr:x>
      <cdr:y>0.243</cdr:y>
    </cdr:to>
    <cdr:sp macro="" textlink="">
      <cdr:nvSpPr>
        <cdr:cNvPr id="51287" name="Freeform 21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627747"/>
          <a:ext cx="43526" cy="9976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0.46723</cdr:x>
      <cdr:y>0.22894</cdr:y>
    </cdr:from>
    <cdr:to>
      <cdr:x>0.47241</cdr:x>
      <cdr:y>0.243</cdr:y>
    </cdr:to>
    <cdr:sp macro="" textlink="">
      <cdr:nvSpPr>
        <cdr:cNvPr id="51288" name="Freeform 213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60602" y="1627747"/>
          <a:ext cx="33855" cy="9976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0.4458</cdr:x>
      <cdr:y>0.22894</cdr:y>
    </cdr:from>
    <cdr:to>
      <cdr:x>0.45147</cdr:x>
      <cdr:y>0.24152</cdr:y>
    </cdr:to>
    <cdr:sp macro="" textlink="">
      <cdr:nvSpPr>
        <cdr:cNvPr id="51289" name="Freeform 213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20349" y="1627747"/>
          <a:ext cx="37079" cy="892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0.41919</cdr:x>
      <cdr:y>0.22968</cdr:y>
    </cdr:from>
    <cdr:to>
      <cdr:x>0.42412</cdr:x>
      <cdr:y>0.24152</cdr:y>
    </cdr:to>
    <cdr:sp macro="" textlink="">
      <cdr:nvSpPr>
        <cdr:cNvPr id="51290" name="Freeform 2138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46242" y="1632998"/>
          <a:ext cx="32242" cy="840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0.22894</cdr:y>
    </cdr:from>
    <cdr:to>
      <cdr:x>0.4017</cdr:x>
      <cdr:y>0.24152</cdr:y>
    </cdr:to>
    <cdr:sp macro="" textlink="">
      <cdr:nvSpPr>
        <cdr:cNvPr id="51291" name="Freeform 213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627747"/>
          <a:ext cx="32242" cy="892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0.38101</cdr:x>
      <cdr:y>0.22894</cdr:y>
    </cdr:from>
    <cdr:to>
      <cdr:x>0.38692</cdr:x>
      <cdr:y>0.243</cdr:y>
    </cdr:to>
    <cdr:sp macro="" textlink="">
      <cdr:nvSpPr>
        <cdr:cNvPr id="51292" name="Freeform 214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6365" y="1627747"/>
          <a:ext cx="38691" cy="9976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0.22746</cdr:y>
    </cdr:from>
    <cdr:to>
      <cdr:x>0.35194</cdr:x>
      <cdr:y>0.243</cdr:y>
    </cdr:to>
    <cdr:sp macro="" textlink="">
      <cdr:nvSpPr>
        <cdr:cNvPr id="51293" name="Freeform 214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617246"/>
          <a:ext cx="32242" cy="11026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0.87545</cdr:x>
      <cdr:y>0.20033</cdr:y>
    </cdr:from>
    <cdr:to>
      <cdr:x>0.90452</cdr:x>
      <cdr:y>0.22179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424722"/>
          <a:ext cx="19022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0.85821</cdr:x>
      <cdr:y>0.19885</cdr:y>
    </cdr:from>
    <cdr:to>
      <cdr:x>0.8858</cdr:x>
      <cdr:y>0.22302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015" y="1414220"/>
          <a:ext cx="18055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0.84737</cdr:x>
      <cdr:y>0.20181</cdr:y>
    </cdr:from>
    <cdr:to>
      <cdr:x>0.87496</cdr:x>
      <cdr:y>0.22203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435223"/>
          <a:ext cx="180556" cy="143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0.83234</cdr:x>
      <cdr:y>0.19959</cdr:y>
    </cdr:from>
    <cdr:to>
      <cdr:x>0.85575</cdr:x>
      <cdr:y>0.22253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744" y="1419471"/>
          <a:ext cx="153150" cy="162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0.7811</cdr:x>
      <cdr:y>0.20181</cdr:y>
    </cdr:from>
    <cdr:to>
      <cdr:x>0.80869</cdr:x>
      <cdr:y>0.22327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4426" y="1435223"/>
          <a:ext cx="180556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0.81263</cdr:x>
      <cdr:y>0.20181</cdr:y>
    </cdr:from>
    <cdr:to>
      <cdr:x>0.83727</cdr:x>
      <cdr:y>0.22327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435223"/>
          <a:ext cx="161211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0.75104</cdr:x>
      <cdr:y>0.20057</cdr:y>
    </cdr:from>
    <cdr:to>
      <cdr:x>0.79317</cdr:x>
      <cdr:y>0.22203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426472"/>
          <a:ext cx="275670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0.72296</cdr:x>
      <cdr:y>0.20057</cdr:y>
    </cdr:from>
    <cdr:to>
      <cdr:x>0.7609</cdr:x>
      <cdr:y>0.22203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426472"/>
          <a:ext cx="248264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0.69955</cdr:x>
      <cdr:y>0.20057</cdr:y>
    </cdr:from>
    <cdr:to>
      <cdr:x>0.7402</cdr:x>
      <cdr:y>0.22203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426472"/>
          <a:ext cx="265997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0.68132</cdr:x>
      <cdr:y>0.20057</cdr:y>
    </cdr:from>
    <cdr:to>
      <cdr:x>0.71778</cdr:x>
      <cdr:y>0.22203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426472"/>
          <a:ext cx="238591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0.66161</cdr:x>
      <cdr:y>0.20057</cdr:y>
    </cdr:from>
    <cdr:to>
      <cdr:x>0.6966</cdr:x>
      <cdr:y>0.22203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2554" y="1426472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0.63747</cdr:x>
      <cdr:y>0.20057</cdr:y>
    </cdr:from>
    <cdr:to>
      <cdr:x>0.67812</cdr:x>
      <cdr:y>0.22203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568" y="1426472"/>
          <a:ext cx="265997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0.59756</cdr:x>
      <cdr:y>0.19811</cdr:y>
    </cdr:from>
    <cdr:to>
      <cdr:x>0.63698</cdr:x>
      <cdr:y>0.22228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408970"/>
          <a:ext cx="257937" cy="171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0.62835</cdr:x>
      <cdr:y>0.24398</cdr:y>
    </cdr:from>
    <cdr:to>
      <cdr:x>0.66334</cdr:x>
      <cdr:y>0.26544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4920" y="1734510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0.57194</cdr:x>
      <cdr:y>0.20057</cdr:y>
    </cdr:from>
    <cdr:to>
      <cdr:x>0.60396</cdr:x>
      <cdr:y>0.22203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426472"/>
          <a:ext cx="209573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0.56036</cdr:x>
      <cdr:y>0.20107</cdr:y>
    </cdr:from>
    <cdr:to>
      <cdr:x>0.58943</cdr:x>
      <cdr:y>0.22253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429972"/>
          <a:ext cx="190228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0.57194</cdr:x>
      <cdr:y>0.23066</cdr:y>
    </cdr:from>
    <cdr:to>
      <cdr:x>0.5776</cdr:x>
      <cdr:y>0.24152</cdr:y>
    </cdr:to>
    <cdr:sp macro="" textlink="">
      <cdr:nvSpPr>
        <cdr:cNvPr id="51310" name="Freeform 215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45748" y="1639999"/>
          <a:ext cx="37078" cy="7700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0.58179</cdr:x>
      <cdr:y>0.23066</cdr:y>
    </cdr:from>
    <cdr:to>
      <cdr:x>0.58598</cdr:x>
      <cdr:y>0.243</cdr:y>
    </cdr:to>
    <cdr:sp macro="" textlink="">
      <cdr:nvSpPr>
        <cdr:cNvPr id="51311" name="Freeform 21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10232" y="1639999"/>
          <a:ext cx="27406" cy="8751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0.54287</cdr:x>
      <cdr:y>0.20181</cdr:y>
    </cdr:from>
    <cdr:to>
      <cdr:x>0.57785</cdr:x>
      <cdr:y>0.22055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519" y="1435223"/>
          <a:ext cx="228919" cy="133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0.51725</cdr:x>
      <cdr:y>0.19983</cdr:y>
    </cdr:from>
    <cdr:to>
      <cdr:x>0.55223</cdr:x>
      <cdr:y>0.22129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7860" y="1421221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0.48965</cdr:x>
      <cdr:y>0.19959</cdr:y>
    </cdr:from>
    <cdr:to>
      <cdr:x>0.52464</cdr:x>
      <cdr:y>0.22105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7304" y="1419471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0.45147</cdr:x>
      <cdr:y>0.20057</cdr:y>
    </cdr:from>
    <cdr:to>
      <cdr:x>0.50099</cdr:x>
      <cdr:y>0.22203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7428" y="1426472"/>
          <a:ext cx="324033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0.43003</cdr:x>
      <cdr:y>0.20057</cdr:y>
    </cdr:from>
    <cdr:to>
      <cdr:x>0.47364</cdr:x>
      <cdr:y>0.22203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7174" y="1426472"/>
          <a:ext cx="285343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0.4118</cdr:x>
      <cdr:y>0.20107</cdr:y>
    </cdr:from>
    <cdr:to>
      <cdr:x>0.44383</cdr:x>
      <cdr:y>0.22253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429972"/>
          <a:ext cx="209574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0.20057</cdr:y>
    </cdr:from>
    <cdr:to>
      <cdr:x>0.4219</cdr:x>
      <cdr:y>0.22203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426472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0.33617</cdr:x>
      <cdr:y>0.24398</cdr:y>
    </cdr:from>
    <cdr:to>
      <cdr:x>0.37115</cdr:x>
      <cdr:y>0.26544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734510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0.36623</cdr:x>
      <cdr:y>0.24448</cdr:y>
    </cdr:from>
    <cdr:to>
      <cdr:x>0.40121</cdr:x>
      <cdr:y>0.26593</cdr:y>
    </cdr:to>
    <cdr:sp macro="" textlink="">
      <cdr:nvSpPr>
        <cdr:cNvPr id="51320" name="Text Box 2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738011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0.88383</cdr:x>
      <cdr:y>0.17048</cdr:y>
    </cdr:from>
    <cdr:to>
      <cdr:x>0.96538</cdr:x>
      <cdr:y>0.20008</cdr:y>
    </cdr:to>
    <cdr:sp macro="" textlink="">
      <cdr:nvSpPr>
        <cdr:cNvPr id="51321" name="Text Box 2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6674" y="1212945"/>
          <a:ext cx="533607" cy="210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0.90403</cdr:x>
      <cdr:y>0.20921</cdr:y>
    </cdr:from>
    <cdr:to>
      <cdr:x>0.93902</cdr:x>
      <cdr:y>0.23066</cdr:y>
    </cdr:to>
    <cdr:sp macro="" textlink="">
      <cdr:nvSpPr>
        <cdr:cNvPr id="51322" name="Text Box 2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18867" y="1487730"/>
          <a:ext cx="228919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0.90551</cdr:x>
      <cdr:y>0.24719</cdr:y>
    </cdr:from>
    <cdr:to>
      <cdr:x>0.94493</cdr:x>
      <cdr:y>0.26865</cdr:y>
    </cdr:to>
    <cdr:sp macro="" textlink="">
      <cdr:nvSpPr>
        <cdr:cNvPr id="51323" name="Text Box 2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8539" y="1757263"/>
          <a:ext cx="257937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0.84072</cdr:x>
      <cdr:y>0.83519</cdr:y>
    </cdr:from>
    <cdr:to>
      <cdr:x>0.93089</cdr:x>
      <cdr:y>0.85393</cdr:y>
    </cdr:to>
    <cdr:sp macro="" textlink="">
      <cdr:nvSpPr>
        <cdr:cNvPr id="51324" name="Text Box 2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5929785"/>
          <a:ext cx="590031" cy="133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0.88555</cdr:x>
      <cdr:y>0.83371</cdr:y>
    </cdr:from>
    <cdr:to>
      <cdr:x>0.98459</cdr:x>
      <cdr:y>0.85245</cdr:y>
    </cdr:to>
    <cdr:sp macro="" textlink="">
      <cdr:nvSpPr>
        <cdr:cNvPr id="51325" name="Text Box 2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7959" y="5919283"/>
          <a:ext cx="648066" cy="133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0.8996</cdr:x>
      <cdr:y>0.85665</cdr:y>
    </cdr:from>
    <cdr:to>
      <cdr:x>0.96956</cdr:x>
      <cdr:y>0.87811</cdr:y>
    </cdr:to>
    <cdr:sp macro="" textlink="">
      <cdr:nvSpPr>
        <cdr:cNvPr id="51326" name="Text Box 2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9849" y="6082054"/>
          <a:ext cx="457838" cy="15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0.67639</cdr:x>
      <cdr:y>0.85369</cdr:y>
    </cdr:from>
    <cdr:to>
      <cdr:x>0.92965</cdr:x>
      <cdr:y>0.88329</cdr:y>
    </cdr:to>
    <cdr:sp macro="" textlink="">
      <cdr:nvSpPr>
        <cdr:cNvPr id="51327" name="Text Box 2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81" y="6061051"/>
          <a:ext cx="1657245" cy="2100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0.01639</cdr:x>
      <cdr:y>0.82976</cdr:y>
    </cdr:from>
    <cdr:to>
      <cdr:x>0.08907</cdr:x>
      <cdr:y>0.8527</cdr:y>
    </cdr:to>
    <cdr:sp macro="" textlink="">
      <cdr:nvSpPr>
        <cdr:cNvPr id="51328" name="Text Box 2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448" y="5891280"/>
          <a:ext cx="475571" cy="162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0.01639</cdr:x>
      <cdr:y>0.84925</cdr:y>
    </cdr:from>
    <cdr:to>
      <cdr:x>0.08907</cdr:x>
      <cdr:y>0.88279</cdr:y>
    </cdr:to>
    <cdr:sp macro="" textlink="">
      <cdr:nvSpPr>
        <cdr:cNvPr id="51329" name="Text Box 2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448" y="6029547"/>
          <a:ext cx="475571" cy="238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0.0159</cdr:x>
      <cdr:y>0.24053</cdr:y>
    </cdr:from>
    <cdr:to>
      <cdr:x>0.33174</cdr:x>
      <cdr:y>0.27284</cdr:y>
    </cdr:to>
    <cdr:sp macro="" textlink="">
      <cdr:nvSpPr>
        <cdr:cNvPr id="51330" name="Text Box 2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24" y="1710007"/>
          <a:ext cx="2066720" cy="229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(cm/s )</a:t>
          </a:r>
          <a:r>
            <a:rPr kumimoji="0" lang="fa-IR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لگاريتم سرعت سقوط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0.03955</cdr:x>
      <cdr:y>0.18578</cdr:y>
    </cdr:from>
    <cdr:to>
      <cdr:x>0.05409</cdr:x>
      <cdr:y>0.22327</cdr:y>
    </cdr:to>
    <cdr:sp macro="" textlink="">
      <cdr:nvSpPr>
        <cdr:cNvPr id="51331" name="Text Box 2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986" y="1321459"/>
          <a:ext cx="95114" cy="266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0.09474</cdr:x>
      <cdr:y>0.18849</cdr:y>
    </cdr:from>
    <cdr:to>
      <cdr:x>0.21693</cdr:x>
      <cdr:y>0.21932</cdr:y>
    </cdr:to>
    <cdr:sp macro="" textlink="">
      <cdr:nvSpPr>
        <cdr:cNvPr id="51332" name="Text Box 2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098" y="1340711"/>
          <a:ext cx="799604" cy="218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FF0000"/>
              </a:solidFill>
              <a:latin typeface="Arial"/>
              <a:cs typeface="Arial"/>
            </a:rPr>
            <a:t> SM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0.0159</cdr:x>
      <cdr:y>0.1399</cdr:y>
    </cdr:from>
    <cdr:to>
      <cdr:x>0.33174</cdr:x>
      <cdr:y>0.18824</cdr:y>
    </cdr:to>
    <cdr:sp macro="" textlink="">
      <cdr:nvSpPr>
        <cdr:cNvPr id="51333" name="Text Box 21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24" y="995918"/>
          <a:ext cx="2066720" cy="343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0.85328</cdr:x>
      <cdr:y>0.21636</cdr:y>
    </cdr:from>
    <cdr:to>
      <cdr:x>0.87225</cdr:x>
      <cdr:y>0.22968</cdr:y>
    </cdr:to>
    <cdr:sp macro="" textlink="">
      <cdr:nvSpPr>
        <cdr:cNvPr id="51334" name="Text Box 21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773" y="1538486"/>
          <a:ext cx="124132" cy="94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0.25508</cdr:y>
    </cdr:from>
    <cdr:to>
      <cdr:x>0.83554</cdr:x>
      <cdr:y>0.2684</cdr:y>
    </cdr:to>
    <cdr:sp macro="" textlink="">
      <cdr:nvSpPr>
        <cdr:cNvPr id="51335" name="Text Box 21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813270"/>
          <a:ext cx="124132" cy="94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0.85402</cdr:x>
      <cdr:y>0.25755</cdr:y>
    </cdr:from>
    <cdr:to>
      <cdr:x>0.87299</cdr:x>
      <cdr:y>0.27087</cdr:y>
    </cdr:to>
    <cdr:sp macro="" textlink="">
      <cdr:nvSpPr>
        <cdr:cNvPr id="51336" name="Text Box 21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609" y="1830772"/>
          <a:ext cx="124132" cy="94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0.21636</cdr:y>
    </cdr:from>
    <cdr:to>
      <cdr:x>0.83554</cdr:x>
      <cdr:y>0.22968</cdr:y>
    </cdr:to>
    <cdr:sp macro="" textlink="">
      <cdr:nvSpPr>
        <cdr:cNvPr id="51337" name="Text Box 21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538486"/>
          <a:ext cx="124132" cy="94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0.34167</cdr:x>
      <cdr:y>0.03237</cdr:y>
    </cdr:from>
    <cdr:to>
      <cdr:x>0.66052</cdr:x>
      <cdr:y>0.07274</cdr:y>
    </cdr:to>
    <cdr:sp macro="" textlink="">
      <cdr:nvSpPr>
        <cdr:cNvPr id="139" name="Text Box 62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8764" y="241300"/>
          <a:ext cx="2117250" cy="300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36576" rIns="27432" bIns="36576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a-IR" sz="1400" b="1" i="0" strike="noStrike">
              <a:solidFill>
                <a:schemeClr val="tx1"/>
              </a:solidFill>
              <a:cs typeface="B Nazanin" panose="00000400000000000000" pitchFamily="2" charset="-78"/>
            </a:rPr>
            <a:t>خاک ماسه لاي‌دار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0.03118</cdr:x>
      <cdr:y>0.11447</cdr:y>
    </cdr:from>
    <cdr:to>
      <cdr:x>0.97668</cdr:x>
      <cdr:y>0.83398</cdr:y>
    </cdr:to>
    <cdr:sp macro="" textlink="">
      <cdr:nvSpPr>
        <cdr:cNvPr id="52225" name="Rectangl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735" y="815564"/>
          <a:ext cx="6178015" cy="5126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0.07232</cdr:x>
      <cdr:y>0.83398</cdr:y>
    </cdr:from>
    <cdr:to>
      <cdr:x>0.88876</cdr:x>
      <cdr:y>0.88011</cdr:y>
    </cdr:to>
    <cdr:sp macro="" textlink="">
      <cdr:nvSpPr>
        <cdr:cNvPr id="52226" name="Rectangl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5952981"/>
          <a:ext cx="5342520" cy="329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0.86806</cdr:x>
      <cdr:y>0.27036</cdr:y>
    </cdr:from>
    <cdr:to>
      <cdr:x>0.86806</cdr:x>
      <cdr:y>0.28318</cdr:y>
    </cdr:to>
    <cdr:sp macro="" textlink="">
      <cdr:nvSpPr>
        <cdr:cNvPr id="52227" name="Line 10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83499" y="1931966"/>
          <a:ext cx="0" cy="915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0.84244</cdr:x>
      <cdr:y>0.27036</cdr:y>
    </cdr:from>
    <cdr:to>
      <cdr:x>0.84244</cdr:x>
      <cdr:y>0.28269</cdr:y>
    </cdr:to>
    <cdr:sp macro="" textlink="">
      <cdr:nvSpPr>
        <cdr:cNvPr id="52228" name="Freeform 10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15840" y="1931966"/>
          <a:ext cx="0" cy="8798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0.27036</cdr:y>
    </cdr:from>
    <cdr:to>
      <cdr:x>0.81904</cdr:x>
      <cdr:y>0.28318</cdr:y>
    </cdr:to>
    <cdr:sp macro="" textlink="">
      <cdr:nvSpPr>
        <cdr:cNvPr id="52229" name="Freeform 10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931966"/>
          <a:ext cx="0" cy="9150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0.78849</cdr:x>
      <cdr:y>0.26937</cdr:y>
    </cdr:from>
    <cdr:to>
      <cdr:x>0.79021</cdr:x>
      <cdr:y>0.28318</cdr:y>
    </cdr:to>
    <cdr:sp macro="" textlink="">
      <cdr:nvSpPr>
        <cdr:cNvPr id="52230" name="Freeform 103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62789" y="1924927"/>
          <a:ext cx="11285" cy="985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0.26814</cdr:y>
    </cdr:from>
    <cdr:to>
      <cdr:x>0.76779</cdr:x>
      <cdr:y>0.28318</cdr:y>
    </cdr:to>
    <cdr:sp macro="" textlink="">
      <cdr:nvSpPr>
        <cdr:cNvPr id="52231" name="Freeform 103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916128"/>
          <a:ext cx="11285" cy="10734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0.71532</cdr:x>
      <cdr:y>0.26814</cdr:y>
    </cdr:from>
    <cdr:to>
      <cdr:x>0.71532</cdr:x>
      <cdr:y>0.28318</cdr:y>
    </cdr:to>
    <cdr:sp macro="" textlink="">
      <cdr:nvSpPr>
        <cdr:cNvPr id="52232" name="Freeform 103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83993" y="1916128"/>
          <a:ext cx="0" cy="10734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0.27036</cdr:y>
    </cdr:from>
    <cdr:to>
      <cdr:x>0.67073</cdr:x>
      <cdr:y>0.28269</cdr:y>
    </cdr:to>
    <cdr:sp macro="" textlink="">
      <cdr:nvSpPr>
        <cdr:cNvPr id="52233" name="Freeform 103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931966"/>
          <a:ext cx="33854" cy="8798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0.26937</cdr:y>
    </cdr:from>
    <cdr:to>
      <cdr:x>0.61678</cdr:x>
      <cdr:y>0.28269</cdr:y>
    </cdr:to>
    <cdr:sp macro="" textlink="">
      <cdr:nvSpPr>
        <cdr:cNvPr id="52234" name="Freeform 10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924927"/>
          <a:ext cx="33854" cy="9502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0.27134</cdr:y>
    </cdr:from>
    <cdr:to>
      <cdr:x>0.55445</cdr:x>
      <cdr:y>0.28318</cdr:y>
    </cdr:to>
    <cdr:sp macro="" textlink="">
      <cdr:nvSpPr>
        <cdr:cNvPr id="52235" name="Freeform 10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939005"/>
          <a:ext cx="0" cy="8446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0.47142</cdr:x>
      <cdr:y>0.27085</cdr:y>
    </cdr:from>
    <cdr:to>
      <cdr:x>0.47142</cdr:x>
      <cdr:y>0.28318</cdr:y>
    </cdr:to>
    <cdr:sp macro="" textlink="">
      <cdr:nvSpPr>
        <cdr:cNvPr id="52236" name="Freeform 103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88008" y="1935486"/>
          <a:ext cx="0" cy="8798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0.27036</cdr:y>
    </cdr:from>
    <cdr:to>
      <cdr:x>0.39677</cdr:x>
      <cdr:y>0.28318</cdr:y>
    </cdr:to>
    <cdr:sp macro="" textlink="">
      <cdr:nvSpPr>
        <cdr:cNvPr id="52237" name="Freeform 103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931966"/>
          <a:ext cx="0" cy="9150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0.86067</cdr:x>
      <cdr:y>0.24372</cdr:y>
    </cdr:from>
    <cdr:to>
      <cdr:x>0.88531</cdr:x>
      <cdr:y>0.26518</cdr:y>
    </cdr:to>
    <cdr:sp macro="" textlink="">
      <cdr:nvSpPr>
        <cdr:cNvPr id="5223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5136" y="1741914"/>
          <a:ext cx="161211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0.8348</cdr:x>
      <cdr:y>0.24372</cdr:y>
    </cdr:from>
    <cdr:to>
      <cdr:x>0.86388</cdr:x>
      <cdr:y>0.26518</cdr:y>
    </cdr:to>
    <cdr:sp macro="" textlink="">
      <cdr:nvSpPr>
        <cdr:cNvPr id="5223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865" y="1741914"/>
          <a:ext cx="190228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0.81263</cdr:x>
      <cdr:y>0.24372</cdr:y>
    </cdr:from>
    <cdr:to>
      <cdr:x>0.83727</cdr:x>
      <cdr:y>0.26518</cdr:y>
    </cdr:to>
    <cdr:sp macro="" textlink="">
      <cdr:nvSpPr>
        <cdr:cNvPr id="52240" name="Text Box 10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741914"/>
          <a:ext cx="161211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0.77839</cdr:x>
      <cdr:y>0.24372</cdr:y>
    </cdr:from>
    <cdr:to>
      <cdr:x>0.81041</cdr:x>
      <cdr:y>0.26518</cdr:y>
    </cdr:to>
    <cdr:sp macro="" textlink="">
      <cdr:nvSpPr>
        <cdr:cNvPr id="52241" name="Text Box 10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6693" y="1741914"/>
          <a:ext cx="209573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0.75104</cdr:x>
      <cdr:y>0.24372</cdr:y>
    </cdr:from>
    <cdr:to>
      <cdr:x>0.78898</cdr:x>
      <cdr:y>0.26518</cdr:y>
    </cdr:to>
    <cdr:sp macro="" textlink="">
      <cdr:nvSpPr>
        <cdr:cNvPr id="52242" name="Text Box 10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741914"/>
          <a:ext cx="248264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0.69955</cdr:x>
      <cdr:y>0.24372</cdr:y>
    </cdr:from>
    <cdr:to>
      <cdr:x>0.74464</cdr:x>
      <cdr:y>0.26518</cdr:y>
    </cdr:to>
    <cdr:sp macro="" textlink="">
      <cdr:nvSpPr>
        <cdr:cNvPr id="5224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741914"/>
          <a:ext cx="295015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0.85648</cdr:x>
      <cdr:y>0.27036</cdr:y>
    </cdr:from>
    <cdr:to>
      <cdr:x>0.85648</cdr:x>
      <cdr:y>0.28269</cdr:y>
    </cdr:to>
    <cdr:sp macro="" textlink="">
      <cdr:nvSpPr>
        <cdr:cNvPr id="52244" name="Line 104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07730" y="1931966"/>
          <a:ext cx="0" cy="879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0.84737</cdr:x>
      <cdr:y>0.24372</cdr:y>
    </cdr:from>
    <cdr:to>
      <cdr:x>0.87792</cdr:x>
      <cdr:y>0.26518</cdr:y>
    </cdr:to>
    <cdr:sp macro="" textlink="">
      <cdr:nvSpPr>
        <cdr:cNvPr id="52245" name="Text Box 10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741914"/>
          <a:ext cx="199901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0.73872</cdr:x>
      <cdr:y>0.26814</cdr:y>
    </cdr:from>
    <cdr:to>
      <cdr:x>0.73872</cdr:x>
      <cdr:y>0.28318</cdr:y>
    </cdr:to>
    <cdr:sp macro="" textlink="">
      <cdr:nvSpPr>
        <cdr:cNvPr id="52246" name="Freeform 104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916128"/>
          <a:ext cx="0" cy="10734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0.72296</cdr:x>
      <cdr:y>0.24372</cdr:y>
    </cdr:from>
    <cdr:to>
      <cdr:x>0.7609</cdr:x>
      <cdr:y>0.26518</cdr:y>
    </cdr:to>
    <cdr:sp macro="" textlink="">
      <cdr:nvSpPr>
        <cdr:cNvPr id="5224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741914"/>
          <a:ext cx="248264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0.69389</cdr:x>
      <cdr:y>0.27036</cdr:y>
    </cdr:from>
    <cdr:to>
      <cdr:x>0.69389</cdr:x>
      <cdr:y>0.28318</cdr:y>
    </cdr:to>
    <cdr:sp macro="" textlink="">
      <cdr:nvSpPr>
        <cdr:cNvPr id="52248" name="Line 104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43740" y="1931966"/>
          <a:ext cx="0" cy="915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0.68132</cdr:x>
      <cdr:y>0.24372</cdr:y>
    </cdr:from>
    <cdr:to>
      <cdr:x>0.7163</cdr:x>
      <cdr:y>0.26518</cdr:y>
    </cdr:to>
    <cdr:sp macro="" textlink="">
      <cdr:nvSpPr>
        <cdr:cNvPr id="52249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741914"/>
          <a:ext cx="228919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0.65324</cdr:x>
      <cdr:y>0.24273</cdr:y>
    </cdr:from>
    <cdr:to>
      <cdr:x>0.6998</cdr:x>
      <cdr:y>0.26419</cdr:y>
    </cdr:to>
    <cdr:sp macro="" textlink="">
      <cdr:nvSpPr>
        <cdr:cNvPr id="52250" name="Text Box 1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7743" y="1734875"/>
          <a:ext cx="304688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0.64585</cdr:x>
      <cdr:y>0.24372</cdr:y>
    </cdr:from>
    <cdr:to>
      <cdr:x>0.68379</cdr:x>
      <cdr:y>0.26518</cdr:y>
    </cdr:to>
    <cdr:sp macro="" textlink="">
      <cdr:nvSpPr>
        <cdr:cNvPr id="5225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9379" y="1741914"/>
          <a:ext cx="248265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0.6589</cdr:x>
      <cdr:y>0.27036</cdr:y>
    </cdr:from>
    <cdr:to>
      <cdr:x>0.6589</cdr:x>
      <cdr:y>0.28318</cdr:y>
    </cdr:to>
    <cdr:sp macro="" textlink="">
      <cdr:nvSpPr>
        <cdr:cNvPr id="52252" name="Freeform 105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14821" y="1931966"/>
          <a:ext cx="0" cy="9150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0.63993</cdr:x>
      <cdr:y>0.27036</cdr:y>
    </cdr:from>
    <cdr:to>
      <cdr:x>0.63993</cdr:x>
      <cdr:y>0.28318</cdr:y>
    </cdr:to>
    <cdr:sp macro="" textlink="">
      <cdr:nvSpPr>
        <cdr:cNvPr id="52253" name="Freeform 105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90689" y="1931966"/>
          <a:ext cx="0" cy="9150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0.62096</cdr:x>
      <cdr:y>0.20055</cdr:y>
    </cdr:from>
    <cdr:to>
      <cdr:x>0.65595</cdr:x>
      <cdr:y>0.22201</cdr:y>
    </cdr:to>
    <cdr:sp macro="" textlink="">
      <cdr:nvSpPr>
        <cdr:cNvPr id="5225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6557" y="1433959"/>
          <a:ext cx="228919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0.6217</cdr:x>
      <cdr:y>0.26937</cdr:y>
    </cdr:from>
    <cdr:to>
      <cdr:x>0.6217</cdr:x>
      <cdr:y>0.28318</cdr:y>
    </cdr:to>
    <cdr:sp macro="" textlink="">
      <cdr:nvSpPr>
        <cdr:cNvPr id="52255" name="Line 10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71393" y="1924927"/>
          <a:ext cx="0" cy="985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0.6116</cdr:x>
      <cdr:y>0.24298</cdr:y>
    </cdr:from>
    <cdr:to>
      <cdr:x>0.64363</cdr:x>
      <cdr:y>0.26444</cdr:y>
    </cdr:to>
    <cdr:sp macro="" textlink="">
      <cdr:nvSpPr>
        <cdr:cNvPr id="5225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5297" y="1736635"/>
          <a:ext cx="209573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0.59756</cdr:x>
      <cdr:y>0.24372</cdr:y>
    </cdr:from>
    <cdr:to>
      <cdr:x>0.63698</cdr:x>
      <cdr:y>0.26518</cdr:y>
    </cdr:to>
    <cdr:sp macro="" textlink="">
      <cdr:nvSpPr>
        <cdr:cNvPr id="5225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741914"/>
          <a:ext cx="257937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0.58598</cdr:x>
      <cdr:y>0.27036</cdr:y>
    </cdr:from>
    <cdr:to>
      <cdr:x>0.59091</cdr:x>
      <cdr:y>0.28269</cdr:y>
    </cdr:to>
    <cdr:sp macro="" textlink="">
      <cdr:nvSpPr>
        <cdr:cNvPr id="52258" name="Freeform 105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37638" y="1931966"/>
          <a:ext cx="32242" cy="8798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0.57613</cdr:x>
      <cdr:y>0.26937</cdr:y>
    </cdr:from>
    <cdr:to>
      <cdr:x>0.5776</cdr:x>
      <cdr:y>0.28318</cdr:y>
    </cdr:to>
    <cdr:sp macro="" textlink="">
      <cdr:nvSpPr>
        <cdr:cNvPr id="52259" name="Freeform 10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73153" y="1924927"/>
          <a:ext cx="9673" cy="985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0.57194</cdr:x>
      <cdr:y>0.24372</cdr:y>
    </cdr:from>
    <cdr:to>
      <cdr:x>0.61259</cdr:x>
      <cdr:y>0.26518</cdr:y>
    </cdr:to>
    <cdr:sp macro="" textlink="">
      <cdr:nvSpPr>
        <cdr:cNvPr id="5226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741914"/>
          <a:ext cx="265997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0.56036</cdr:x>
      <cdr:y>0.24372</cdr:y>
    </cdr:from>
    <cdr:to>
      <cdr:x>0.60101</cdr:x>
      <cdr:y>0.26518</cdr:y>
    </cdr:to>
    <cdr:sp macro="" textlink="">
      <cdr:nvSpPr>
        <cdr:cNvPr id="5226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741914"/>
          <a:ext cx="265997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0.53868</cdr:x>
      <cdr:y>0.24372</cdr:y>
    </cdr:from>
    <cdr:to>
      <cdr:x>0.5882</cdr:x>
      <cdr:y>0.26518</cdr:y>
    </cdr:to>
    <cdr:sp macro="" textlink="">
      <cdr:nvSpPr>
        <cdr:cNvPr id="5226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8113" y="1741914"/>
          <a:ext cx="324034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0.52784</cdr:x>
      <cdr:y>0.27036</cdr:y>
    </cdr:from>
    <cdr:to>
      <cdr:x>0.52784</cdr:x>
      <cdr:y>0.28318</cdr:y>
    </cdr:to>
    <cdr:sp macro="" textlink="">
      <cdr:nvSpPr>
        <cdr:cNvPr id="52263" name="Freeform 106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931966"/>
          <a:ext cx="0" cy="9150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0.51133</cdr:x>
      <cdr:y>0.24372</cdr:y>
    </cdr:from>
    <cdr:to>
      <cdr:x>0.55198</cdr:x>
      <cdr:y>0.26518</cdr:y>
    </cdr:to>
    <cdr:sp macro="" textlink="">
      <cdr:nvSpPr>
        <cdr:cNvPr id="5226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9169" y="1741914"/>
          <a:ext cx="265998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0.50468</cdr:x>
      <cdr:y>0.26937</cdr:y>
    </cdr:from>
    <cdr:to>
      <cdr:x>0.50468</cdr:x>
      <cdr:y>0.28318</cdr:y>
    </cdr:to>
    <cdr:sp macro="" textlink="">
      <cdr:nvSpPr>
        <cdr:cNvPr id="52265" name="Freeform 106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924927"/>
          <a:ext cx="0" cy="985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0.49212</cdr:x>
      <cdr:y>0.24273</cdr:y>
    </cdr:from>
    <cdr:to>
      <cdr:x>0.5271</cdr:x>
      <cdr:y>0.26419</cdr:y>
    </cdr:to>
    <cdr:sp macro="" textlink="">
      <cdr:nvSpPr>
        <cdr:cNvPr id="5226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425" y="1734875"/>
          <a:ext cx="228919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0.46058</cdr:x>
      <cdr:y>0.24495</cdr:y>
    </cdr:from>
    <cdr:to>
      <cdr:x>0.49261</cdr:x>
      <cdr:y>0.26493</cdr:y>
    </cdr:to>
    <cdr:sp macro="" textlink="">
      <cdr:nvSpPr>
        <cdr:cNvPr id="5226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7076" y="1750712"/>
          <a:ext cx="209573" cy="142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0.45147</cdr:x>
      <cdr:y>0.27085</cdr:y>
    </cdr:from>
    <cdr:to>
      <cdr:x>0.45147</cdr:x>
      <cdr:y>0.28318</cdr:y>
    </cdr:to>
    <cdr:sp macro="" textlink="">
      <cdr:nvSpPr>
        <cdr:cNvPr id="52268" name="Freeform 106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57428" y="1935486"/>
          <a:ext cx="0" cy="8798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0.44087</cdr:x>
      <cdr:y>0.24421</cdr:y>
    </cdr:from>
    <cdr:to>
      <cdr:x>0.46699</cdr:x>
      <cdr:y>0.26567</cdr:y>
    </cdr:to>
    <cdr:sp macro="" textlink="">
      <cdr:nvSpPr>
        <cdr:cNvPr id="5226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8107" y="1745433"/>
          <a:ext cx="170883" cy="153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0.42412</cdr:x>
      <cdr:y>0.26937</cdr:y>
    </cdr:from>
    <cdr:to>
      <cdr:x>0.42412</cdr:x>
      <cdr:y>0.28269</cdr:y>
    </cdr:to>
    <cdr:sp macro="" textlink="">
      <cdr:nvSpPr>
        <cdr:cNvPr id="52270" name="Freeform 107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78484" y="1924927"/>
          <a:ext cx="0" cy="9502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0.4118</cdr:x>
      <cdr:y>0.24372</cdr:y>
    </cdr:from>
    <cdr:to>
      <cdr:x>0.44383</cdr:x>
      <cdr:y>0.26518</cdr:y>
    </cdr:to>
    <cdr:sp macro="" textlink="">
      <cdr:nvSpPr>
        <cdr:cNvPr id="5227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741914"/>
          <a:ext cx="209574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0.24372</cdr:y>
    </cdr:from>
    <cdr:to>
      <cdr:x>0.4219</cdr:x>
      <cdr:y>0.26518</cdr:y>
    </cdr:to>
    <cdr:sp macro="" textlink="">
      <cdr:nvSpPr>
        <cdr:cNvPr id="5227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741914"/>
          <a:ext cx="228919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0.3778</cdr:x>
      <cdr:y>0.26937</cdr:y>
    </cdr:from>
    <cdr:to>
      <cdr:x>0.38101</cdr:x>
      <cdr:y>0.28318</cdr:y>
    </cdr:to>
    <cdr:sp macro="" textlink="">
      <cdr:nvSpPr>
        <cdr:cNvPr id="52273" name="Freeform 107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75408" y="1924927"/>
          <a:ext cx="20957" cy="985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0.27036</cdr:y>
    </cdr:from>
    <cdr:to>
      <cdr:x>0.34701</cdr:x>
      <cdr:y>0.28318</cdr:y>
    </cdr:to>
    <cdr:sp macro="" textlink="">
      <cdr:nvSpPr>
        <cdr:cNvPr id="52274" name="Freeform 10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931966"/>
          <a:ext cx="0" cy="9150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0.36623</cdr:x>
      <cdr:y>0.20055</cdr:y>
    </cdr:from>
    <cdr:to>
      <cdr:x>0.40688</cdr:x>
      <cdr:y>0.22201</cdr:y>
    </cdr:to>
    <cdr:sp macro="" textlink="">
      <cdr:nvSpPr>
        <cdr:cNvPr id="5227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433959"/>
          <a:ext cx="265997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0.33617</cdr:x>
      <cdr:y>0.20055</cdr:y>
    </cdr:from>
    <cdr:to>
      <cdr:x>0.37115</cdr:x>
      <cdr:y>0.22201</cdr:y>
    </cdr:to>
    <cdr:sp macro="" textlink="">
      <cdr:nvSpPr>
        <cdr:cNvPr id="5227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433959"/>
          <a:ext cx="228919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0.88555</cdr:x>
      <cdr:y>0.27184</cdr:y>
    </cdr:from>
    <cdr:to>
      <cdr:x>0.88555</cdr:x>
      <cdr:y>0.28318</cdr:y>
    </cdr:to>
    <cdr:sp macro="" textlink="">
      <cdr:nvSpPr>
        <cdr:cNvPr id="52277" name="Line 107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97959" y="1942525"/>
          <a:ext cx="0" cy="809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0.87545</cdr:x>
      <cdr:y>0.24273</cdr:y>
    </cdr:from>
    <cdr:to>
      <cdr:x>0.90452</cdr:x>
      <cdr:y>0.26666</cdr:y>
    </cdr:to>
    <cdr:sp macro="" textlink="">
      <cdr:nvSpPr>
        <cdr:cNvPr id="5227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734875"/>
          <a:ext cx="190229" cy="170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0.85722</cdr:x>
      <cdr:y>0.83398</cdr:y>
    </cdr:from>
    <cdr:to>
      <cdr:x>0.85722</cdr:x>
      <cdr:y>0.87961</cdr:y>
    </cdr:to>
    <cdr:sp macro="" textlink="">
      <cdr:nvSpPr>
        <cdr:cNvPr id="52279" name="Line 107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2567" y="5952981"/>
          <a:ext cx="0" cy="3255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0.61333</cdr:x>
      <cdr:y>0.83398</cdr:y>
    </cdr:from>
    <cdr:to>
      <cdr:x>0.61333</cdr:x>
      <cdr:y>0.85544</cdr:y>
    </cdr:to>
    <cdr:sp macro="" textlink="">
      <cdr:nvSpPr>
        <cdr:cNvPr id="52280" name="Freeform 108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16581" y="5952981"/>
          <a:ext cx="0" cy="15309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0.38199</cdr:x>
      <cdr:y>0.83497</cdr:y>
    </cdr:from>
    <cdr:to>
      <cdr:x>0.38199</cdr:x>
      <cdr:y>0.87961</cdr:y>
    </cdr:to>
    <cdr:sp macro="" textlink="">
      <cdr:nvSpPr>
        <cdr:cNvPr id="52281" name="Freeform 108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02814" y="5960020"/>
          <a:ext cx="0" cy="31851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0.85667</cdr:y>
    </cdr:from>
    <cdr:to>
      <cdr:x>0.88802</cdr:x>
      <cdr:y>0.85667</cdr:y>
    </cdr:to>
    <cdr:sp macro="" textlink="">
      <cdr:nvSpPr>
        <cdr:cNvPr id="52282" name="Line 108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6396" y="6114877"/>
          <a:ext cx="533768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0.85741</cdr:y>
    </cdr:from>
    <cdr:to>
      <cdr:x>0.93384</cdr:x>
      <cdr:y>0.87616</cdr:y>
    </cdr:to>
    <cdr:sp macro="" textlink="">
      <cdr:nvSpPr>
        <cdr:cNvPr id="5228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6120156"/>
          <a:ext cx="609377" cy="13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0.6084</cdr:x>
      <cdr:y>0.82658</cdr:y>
    </cdr:from>
    <cdr:to>
      <cdr:x>0.99568</cdr:x>
      <cdr:y>0.85988</cdr:y>
    </cdr:to>
    <cdr:sp macro="" textlink="">
      <cdr:nvSpPr>
        <cdr:cNvPr id="5228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4339" y="5900188"/>
          <a:ext cx="2534231" cy="237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0.67467</cdr:x>
      <cdr:y>0.85667</cdr:y>
    </cdr:from>
    <cdr:to>
      <cdr:x>0.67639</cdr:x>
      <cdr:y>0.87961</cdr:y>
    </cdr:to>
    <cdr:sp macro="" textlink="">
      <cdr:nvSpPr>
        <cdr:cNvPr id="52285" name="Freeform 10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417996" y="6114877"/>
          <a:ext cx="11285" cy="16365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0.12381</cdr:x>
      <cdr:y>0.83398</cdr:y>
    </cdr:from>
    <cdr:to>
      <cdr:x>0.48473</cdr:x>
      <cdr:y>0.86333</cdr:y>
    </cdr:to>
    <cdr:sp macro="" textlink="">
      <cdr:nvSpPr>
        <cdr:cNvPr id="5228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326" y="5952981"/>
          <a:ext cx="2361736" cy="209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0.10484</cdr:x>
      <cdr:y>0.85445</cdr:y>
    </cdr:from>
    <cdr:to>
      <cdr:x>0.50961</cdr:x>
      <cdr:y>0.88381</cdr:y>
    </cdr:to>
    <cdr:sp macro="" textlink="">
      <cdr:nvSpPr>
        <cdr:cNvPr id="5228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194" y="6099039"/>
          <a:ext cx="2648691" cy="209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0.12208</cdr:x>
      <cdr:y>0.85667</cdr:y>
    </cdr:from>
    <cdr:to>
      <cdr:x>0.12208</cdr:x>
      <cdr:y>0.87961</cdr:y>
    </cdr:to>
    <cdr:sp macro="" textlink="">
      <cdr:nvSpPr>
        <cdr:cNvPr id="52288" name="Freeform 10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02042" y="6114877"/>
          <a:ext cx="0" cy="16365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0.84853</cdr:y>
    </cdr:from>
    <cdr:to>
      <cdr:x>0.13785</cdr:x>
      <cdr:y>0.88183</cdr:y>
    </cdr:to>
    <cdr:sp macro="" textlink="">
      <cdr:nvSpPr>
        <cdr:cNvPr id="5228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6056805"/>
          <a:ext cx="428820" cy="237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0.38273</cdr:x>
      <cdr:y>0.84853</cdr:y>
    </cdr:from>
    <cdr:to>
      <cdr:x>0.80056</cdr:x>
      <cdr:y>0.88331</cdr:y>
    </cdr:to>
    <cdr:sp macro="" textlink="">
      <cdr:nvSpPr>
        <cdr:cNvPr id="5229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7650" y="6056805"/>
          <a:ext cx="2734132" cy="24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0.38347</cdr:x>
      <cdr:y>0.82658</cdr:y>
    </cdr:from>
    <cdr:to>
      <cdr:x>0.70818</cdr:x>
      <cdr:y>0.86136</cdr:y>
    </cdr:to>
    <cdr:sp macro="" textlink="">
      <cdr:nvSpPr>
        <cdr:cNvPr id="5229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2486" y="5900188"/>
          <a:ext cx="2124756" cy="24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0.03118</cdr:x>
      <cdr:y>0.28318</cdr:y>
    </cdr:from>
    <cdr:to>
      <cdr:x>0.9639</cdr:x>
      <cdr:y>0.28318</cdr:y>
    </cdr:to>
    <cdr:sp macro="" textlink="">
      <cdr:nvSpPr>
        <cdr:cNvPr id="52292" name="Line 109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7174" y="2023473"/>
          <a:ext cx="61034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0.03142</cdr:x>
      <cdr:y>0.24273</cdr:y>
    </cdr:from>
    <cdr:to>
      <cdr:x>0.9639</cdr:x>
      <cdr:y>0.25161</cdr:y>
    </cdr:to>
    <cdr:sp macro="" textlink="">
      <cdr:nvSpPr>
        <cdr:cNvPr id="52293" name="Freeform 10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8786" y="1734875"/>
          <a:ext cx="6101823" cy="63351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0.32804</cdr:x>
      <cdr:y>0.11447</cdr:y>
    </cdr:from>
    <cdr:to>
      <cdr:x>0.33617</cdr:x>
      <cdr:y>0.28269</cdr:y>
    </cdr:to>
    <cdr:sp macro="" textlink="">
      <cdr:nvSpPr>
        <cdr:cNvPr id="52294" name="Freeform 109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9762" y="819808"/>
          <a:ext cx="53200" cy="120014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0.88063</cdr:x>
      <cdr:y>0.23064</cdr:y>
    </cdr:from>
    <cdr:to>
      <cdr:x>0.88555</cdr:x>
      <cdr:y>0.24125</cdr:y>
    </cdr:to>
    <cdr:sp macro="" textlink="">
      <cdr:nvSpPr>
        <cdr:cNvPr id="52295" name="Freeform 109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765717" y="1648647"/>
          <a:ext cx="32242" cy="7566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0.86732</cdr:x>
      <cdr:y>0.23064</cdr:y>
    </cdr:from>
    <cdr:to>
      <cdr:x>0.86732</cdr:x>
      <cdr:y>0.24273</cdr:y>
    </cdr:to>
    <cdr:sp macro="" textlink="">
      <cdr:nvSpPr>
        <cdr:cNvPr id="52296" name="Line 109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78663" y="1648647"/>
          <a:ext cx="0" cy="862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0.85476</cdr:x>
      <cdr:y>0.23212</cdr:y>
    </cdr:from>
    <cdr:to>
      <cdr:x>0.85476</cdr:x>
      <cdr:y>0.24273</cdr:y>
    </cdr:to>
    <cdr:sp macro="" textlink="">
      <cdr:nvSpPr>
        <cdr:cNvPr id="52297" name="Line 109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6446" y="1659206"/>
          <a:ext cx="0" cy="756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0.23114</cdr:y>
    </cdr:from>
    <cdr:to>
      <cdr:x>0.84663</cdr:x>
      <cdr:y>0.24273</cdr:y>
    </cdr:to>
    <cdr:sp macro="" textlink="">
      <cdr:nvSpPr>
        <cdr:cNvPr id="52298" name="Freeform 109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04555" y="1652167"/>
          <a:ext cx="38691" cy="8270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0.23212</cdr:y>
    </cdr:from>
    <cdr:to>
      <cdr:x>0.82495</cdr:x>
      <cdr:y>0.24298</cdr:y>
    </cdr:to>
    <cdr:sp macro="" textlink="">
      <cdr:nvSpPr>
        <cdr:cNvPr id="52299" name="Freeform 109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659206"/>
          <a:ext cx="38691" cy="7742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0.78504</cdr:x>
      <cdr:y>0.23212</cdr:y>
    </cdr:from>
    <cdr:to>
      <cdr:x>0.79021</cdr:x>
      <cdr:y>0.24273</cdr:y>
    </cdr:to>
    <cdr:sp macro="" textlink="">
      <cdr:nvSpPr>
        <cdr:cNvPr id="52300" name="Freeform 1100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140219" y="1659206"/>
          <a:ext cx="33855" cy="7566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0.23212</cdr:y>
    </cdr:from>
    <cdr:to>
      <cdr:x>0.77026</cdr:x>
      <cdr:y>0.24273</cdr:y>
    </cdr:to>
    <cdr:sp macro="" textlink="">
      <cdr:nvSpPr>
        <cdr:cNvPr id="52301" name="Freeform 110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659206"/>
          <a:ext cx="27406" cy="7566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0.73872</cdr:x>
      <cdr:y>0.23212</cdr:y>
    </cdr:from>
    <cdr:to>
      <cdr:x>0.74365</cdr:x>
      <cdr:y>0.24298</cdr:y>
    </cdr:to>
    <cdr:sp macro="" textlink="">
      <cdr:nvSpPr>
        <cdr:cNvPr id="52302" name="Freeform 110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659206"/>
          <a:ext cx="32243" cy="7742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0.7062</cdr:x>
      <cdr:y>0.23114</cdr:y>
    </cdr:from>
    <cdr:to>
      <cdr:x>0.71286</cdr:x>
      <cdr:y>0.24273</cdr:y>
    </cdr:to>
    <cdr:sp macro="" textlink="">
      <cdr:nvSpPr>
        <cdr:cNvPr id="52303" name="Freeform 110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624345" y="1652167"/>
          <a:ext cx="43527" cy="8270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0.69389</cdr:x>
      <cdr:y>0.2299</cdr:y>
    </cdr:from>
    <cdr:to>
      <cdr:x>0.69955</cdr:x>
      <cdr:y>0.24273</cdr:y>
    </cdr:to>
    <cdr:sp macro="" textlink="" fLocksText="0">
      <cdr:nvSpPr>
        <cdr:cNvPr id="52304" name="Freeform 110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43740" y="1643368"/>
          <a:ext cx="37079" cy="9150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0.23064</cdr:y>
    </cdr:from>
    <cdr:to>
      <cdr:x>0.67073</cdr:x>
      <cdr:y>0.24125</cdr:y>
    </cdr:to>
    <cdr:sp macro="" textlink="">
      <cdr:nvSpPr>
        <cdr:cNvPr id="52305" name="Freeform 110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648647"/>
          <a:ext cx="33854" cy="7566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0.64831</cdr:x>
      <cdr:y>0.2299</cdr:y>
    </cdr:from>
    <cdr:to>
      <cdr:x>0.65324</cdr:x>
      <cdr:y>0.24125</cdr:y>
    </cdr:to>
    <cdr:sp macro="" textlink="">
      <cdr:nvSpPr>
        <cdr:cNvPr id="52306" name="Freeform 110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45500" y="1643368"/>
          <a:ext cx="32243" cy="8094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0.63328</cdr:x>
      <cdr:y>0.2299</cdr:y>
    </cdr:from>
    <cdr:to>
      <cdr:x>0.63821</cdr:x>
      <cdr:y>0.24125</cdr:y>
    </cdr:to>
    <cdr:sp macro="" textlink="">
      <cdr:nvSpPr>
        <cdr:cNvPr id="52307" name="Freeform 110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47162" y="1643368"/>
          <a:ext cx="32242" cy="8094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0.2299</cdr:y>
    </cdr:from>
    <cdr:to>
      <cdr:x>0.61678</cdr:x>
      <cdr:y>0.24125</cdr:y>
    </cdr:to>
    <cdr:sp macro="" textlink="">
      <cdr:nvSpPr>
        <cdr:cNvPr id="52308" name="Freeform 110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643368"/>
          <a:ext cx="33854" cy="8094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0.52784</cdr:x>
      <cdr:y>0.22867</cdr:y>
    </cdr:from>
    <cdr:to>
      <cdr:x>0.53277</cdr:x>
      <cdr:y>0.24273</cdr:y>
    </cdr:to>
    <cdr:sp macro="" textlink="">
      <cdr:nvSpPr>
        <cdr:cNvPr id="52309" name="Freeform 110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634569"/>
          <a:ext cx="32242" cy="10030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0.22941</cdr:y>
    </cdr:from>
    <cdr:to>
      <cdr:x>0.55445</cdr:x>
      <cdr:y>0.24298</cdr:y>
    </cdr:to>
    <cdr:sp macro="" textlink="">
      <cdr:nvSpPr>
        <cdr:cNvPr id="52310" name="Freeform 11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639849"/>
          <a:ext cx="0" cy="9678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0.50468</cdr:x>
      <cdr:y>0.22867</cdr:y>
    </cdr:from>
    <cdr:to>
      <cdr:x>0.51133</cdr:x>
      <cdr:y>0.24273</cdr:y>
    </cdr:to>
    <cdr:sp macro="" textlink="">
      <cdr:nvSpPr>
        <cdr:cNvPr id="52311" name="Freeform 11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634569"/>
          <a:ext cx="43526" cy="10030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0.46723</cdr:x>
      <cdr:y>0.22867</cdr:y>
    </cdr:from>
    <cdr:to>
      <cdr:x>0.47241</cdr:x>
      <cdr:y>0.24273</cdr:y>
    </cdr:to>
    <cdr:sp macro="" textlink="">
      <cdr:nvSpPr>
        <cdr:cNvPr id="52312" name="Freeform 111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60602" y="1634569"/>
          <a:ext cx="33855" cy="10030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0.4458</cdr:x>
      <cdr:y>0.22867</cdr:y>
    </cdr:from>
    <cdr:to>
      <cdr:x>0.45147</cdr:x>
      <cdr:y>0.24125</cdr:y>
    </cdr:to>
    <cdr:sp macro="" textlink="">
      <cdr:nvSpPr>
        <cdr:cNvPr id="52313" name="Freeform 11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20349" y="1634569"/>
          <a:ext cx="37079" cy="897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0.41919</cdr:x>
      <cdr:y>0.22941</cdr:y>
    </cdr:from>
    <cdr:to>
      <cdr:x>0.42412</cdr:x>
      <cdr:y>0.24125</cdr:y>
    </cdr:to>
    <cdr:sp macro="" textlink="">
      <cdr:nvSpPr>
        <cdr:cNvPr id="52314" name="Freeform 1114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46242" y="1639849"/>
          <a:ext cx="32242" cy="8446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0.22867</cdr:y>
    </cdr:from>
    <cdr:to>
      <cdr:x>0.4017</cdr:x>
      <cdr:y>0.24125</cdr:y>
    </cdr:to>
    <cdr:sp macro="" textlink="">
      <cdr:nvSpPr>
        <cdr:cNvPr id="52315" name="Freeform 11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634569"/>
          <a:ext cx="32242" cy="897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0.38101</cdr:x>
      <cdr:y>0.22867</cdr:y>
    </cdr:from>
    <cdr:to>
      <cdr:x>0.38692</cdr:x>
      <cdr:y>0.24273</cdr:y>
    </cdr:to>
    <cdr:sp macro="" textlink="">
      <cdr:nvSpPr>
        <cdr:cNvPr id="52316" name="Freeform 111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6365" y="1634569"/>
          <a:ext cx="38691" cy="10030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0.22719</cdr:y>
    </cdr:from>
    <cdr:to>
      <cdr:x>0.35194</cdr:x>
      <cdr:y>0.24273</cdr:y>
    </cdr:to>
    <cdr:sp macro="" textlink="">
      <cdr:nvSpPr>
        <cdr:cNvPr id="52317" name="Freeform 111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624011"/>
          <a:ext cx="32242" cy="11086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0.87545</cdr:x>
      <cdr:y>0.20031</cdr:y>
    </cdr:from>
    <cdr:to>
      <cdr:x>0.90452</cdr:x>
      <cdr:y>0.22177</cdr:y>
    </cdr:to>
    <cdr:sp macro="" textlink="">
      <cdr:nvSpPr>
        <cdr:cNvPr id="5231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432199"/>
          <a:ext cx="190229" cy="153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0.85821</cdr:x>
      <cdr:y>0.19883</cdr:y>
    </cdr:from>
    <cdr:to>
      <cdr:x>0.8858</cdr:x>
      <cdr:y>0.22275</cdr:y>
    </cdr:to>
    <cdr:sp macro="" textlink="">
      <cdr:nvSpPr>
        <cdr:cNvPr id="5231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015" y="1421640"/>
          <a:ext cx="180556" cy="170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0.84737</cdr:x>
      <cdr:y>0.20179</cdr:y>
    </cdr:from>
    <cdr:to>
      <cdr:x>0.87496</cdr:x>
      <cdr:y>0.22177</cdr:y>
    </cdr:to>
    <cdr:sp macro="" textlink="">
      <cdr:nvSpPr>
        <cdr:cNvPr id="5232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442757"/>
          <a:ext cx="180556" cy="142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0.83234</cdr:x>
      <cdr:y>0.19932</cdr:y>
    </cdr:from>
    <cdr:to>
      <cdr:x>0.85575</cdr:x>
      <cdr:y>0.22201</cdr:y>
    </cdr:to>
    <cdr:sp macro="" textlink="">
      <cdr:nvSpPr>
        <cdr:cNvPr id="5232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744" y="1425160"/>
          <a:ext cx="153150" cy="16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0.7811</cdr:x>
      <cdr:y>0.20179</cdr:y>
    </cdr:from>
    <cdr:to>
      <cdr:x>0.80869</cdr:x>
      <cdr:y>0.22324</cdr:y>
    </cdr:to>
    <cdr:sp macro="" textlink="">
      <cdr:nvSpPr>
        <cdr:cNvPr id="5232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4426" y="1442757"/>
          <a:ext cx="180556" cy="153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0.81263</cdr:x>
      <cdr:y>0.20179</cdr:y>
    </cdr:from>
    <cdr:to>
      <cdr:x>0.83727</cdr:x>
      <cdr:y>0.22324</cdr:y>
    </cdr:to>
    <cdr:sp macro="" textlink="">
      <cdr:nvSpPr>
        <cdr:cNvPr id="5232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442757"/>
          <a:ext cx="161211" cy="153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0.75104</cdr:x>
      <cdr:y>0.20055</cdr:y>
    </cdr:from>
    <cdr:to>
      <cdr:x>0.79317</cdr:x>
      <cdr:y>0.22201</cdr:y>
    </cdr:to>
    <cdr:sp macro="" textlink="">
      <cdr:nvSpPr>
        <cdr:cNvPr id="5232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433959"/>
          <a:ext cx="275670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0.72296</cdr:x>
      <cdr:y>0.20055</cdr:y>
    </cdr:from>
    <cdr:to>
      <cdr:x>0.7609</cdr:x>
      <cdr:y>0.22201</cdr:y>
    </cdr:to>
    <cdr:sp macro="" textlink="">
      <cdr:nvSpPr>
        <cdr:cNvPr id="5232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433959"/>
          <a:ext cx="248264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0.69955</cdr:x>
      <cdr:y>0.20055</cdr:y>
    </cdr:from>
    <cdr:to>
      <cdr:x>0.7402</cdr:x>
      <cdr:y>0.22201</cdr:y>
    </cdr:to>
    <cdr:sp macro="" textlink="">
      <cdr:nvSpPr>
        <cdr:cNvPr id="5232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433959"/>
          <a:ext cx="265997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0.68132</cdr:x>
      <cdr:y>0.20055</cdr:y>
    </cdr:from>
    <cdr:to>
      <cdr:x>0.71778</cdr:x>
      <cdr:y>0.22201</cdr:y>
    </cdr:to>
    <cdr:sp macro="" textlink="">
      <cdr:nvSpPr>
        <cdr:cNvPr id="5232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433959"/>
          <a:ext cx="238591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0.66161</cdr:x>
      <cdr:y>0.20055</cdr:y>
    </cdr:from>
    <cdr:to>
      <cdr:x>0.6966</cdr:x>
      <cdr:y>0.22201</cdr:y>
    </cdr:to>
    <cdr:sp macro="" textlink="">
      <cdr:nvSpPr>
        <cdr:cNvPr id="5232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2554" y="1433959"/>
          <a:ext cx="228919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0.63747</cdr:x>
      <cdr:y>0.20055</cdr:y>
    </cdr:from>
    <cdr:to>
      <cdr:x>0.67812</cdr:x>
      <cdr:y>0.22201</cdr:y>
    </cdr:to>
    <cdr:sp macro="" textlink="">
      <cdr:nvSpPr>
        <cdr:cNvPr id="5232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568" y="1433959"/>
          <a:ext cx="265997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0.59756</cdr:x>
      <cdr:y>0.19784</cdr:y>
    </cdr:from>
    <cdr:to>
      <cdr:x>0.63698</cdr:x>
      <cdr:y>0.22177</cdr:y>
    </cdr:to>
    <cdr:sp macro="" textlink="">
      <cdr:nvSpPr>
        <cdr:cNvPr id="5233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414601"/>
          <a:ext cx="257937" cy="170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0.62835</cdr:x>
      <cdr:y>0.24372</cdr:y>
    </cdr:from>
    <cdr:to>
      <cdr:x>0.66334</cdr:x>
      <cdr:y>0.26518</cdr:y>
    </cdr:to>
    <cdr:sp macro="" textlink="">
      <cdr:nvSpPr>
        <cdr:cNvPr id="5233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4920" y="1741914"/>
          <a:ext cx="228919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0.57194</cdr:x>
      <cdr:y>0.20055</cdr:y>
    </cdr:from>
    <cdr:to>
      <cdr:x>0.60396</cdr:x>
      <cdr:y>0.22201</cdr:y>
    </cdr:to>
    <cdr:sp macro="" textlink="">
      <cdr:nvSpPr>
        <cdr:cNvPr id="5233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433959"/>
          <a:ext cx="209573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0.56036</cdr:x>
      <cdr:y>0.2008</cdr:y>
    </cdr:from>
    <cdr:to>
      <cdr:x>0.58943</cdr:x>
      <cdr:y>0.22226</cdr:y>
    </cdr:to>
    <cdr:sp macro="" textlink="">
      <cdr:nvSpPr>
        <cdr:cNvPr id="5233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435718"/>
          <a:ext cx="190228" cy="153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0.57194</cdr:x>
      <cdr:y>0.23064</cdr:y>
    </cdr:from>
    <cdr:to>
      <cdr:x>0.5776</cdr:x>
      <cdr:y>0.24125</cdr:y>
    </cdr:to>
    <cdr:sp macro="" textlink="">
      <cdr:nvSpPr>
        <cdr:cNvPr id="52334" name="Freeform 11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45748" y="1648647"/>
          <a:ext cx="37078" cy="7566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0.58179</cdr:x>
      <cdr:y>0.23064</cdr:y>
    </cdr:from>
    <cdr:to>
      <cdr:x>0.58598</cdr:x>
      <cdr:y>0.24273</cdr:y>
    </cdr:to>
    <cdr:sp macro="" textlink="">
      <cdr:nvSpPr>
        <cdr:cNvPr id="52335" name="Freeform 11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10232" y="1648647"/>
          <a:ext cx="27406" cy="8622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0.54287</cdr:x>
      <cdr:y>0.20179</cdr:y>
    </cdr:from>
    <cdr:to>
      <cdr:x>0.57785</cdr:x>
      <cdr:y>0.22053</cdr:y>
    </cdr:to>
    <cdr:sp macro="" textlink="">
      <cdr:nvSpPr>
        <cdr:cNvPr id="5233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519" y="1442757"/>
          <a:ext cx="228919" cy="13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0.51725</cdr:x>
      <cdr:y>0.19957</cdr:y>
    </cdr:from>
    <cdr:to>
      <cdr:x>0.55223</cdr:x>
      <cdr:y>0.22103</cdr:y>
    </cdr:to>
    <cdr:sp macro="" textlink="">
      <cdr:nvSpPr>
        <cdr:cNvPr id="52337" name="Text Box 1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7860" y="1426920"/>
          <a:ext cx="228919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0.48965</cdr:x>
      <cdr:y>0.19932</cdr:y>
    </cdr:from>
    <cdr:to>
      <cdr:x>0.52464</cdr:x>
      <cdr:y>0.22078</cdr:y>
    </cdr:to>
    <cdr:sp macro="" textlink="">
      <cdr:nvSpPr>
        <cdr:cNvPr id="52338" name="Text Box 1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7304" y="1425160"/>
          <a:ext cx="228919" cy="153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0.45147</cdr:x>
      <cdr:y>0.20055</cdr:y>
    </cdr:from>
    <cdr:to>
      <cdr:x>0.50099</cdr:x>
      <cdr:y>0.22201</cdr:y>
    </cdr:to>
    <cdr:sp macro="" textlink="">
      <cdr:nvSpPr>
        <cdr:cNvPr id="52339" name="Text Box 1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7428" y="1433959"/>
          <a:ext cx="324033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0.43003</cdr:x>
      <cdr:y>0.20055</cdr:y>
    </cdr:from>
    <cdr:to>
      <cdr:x>0.47364</cdr:x>
      <cdr:y>0.22201</cdr:y>
    </cdr:to>
    <cdr:sp macro="" textlink="">
      <cdr:nvSpPr>
        <cdr:cNvPr id="52340" name="Text Box 1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7174" y="1433959"/>
          <a:ext cx="285343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0.4118</cdr:x>
      <cdr:y>0.2008</cdr:y>
    </cdr:from>
    <cdr:to>
      <cdr:x>0.44383</cdr:x>
      <cdr:y>0.22226</cdr:y>
    </cdr:to>
    <cdr:sp macro="" textlink="">
      <cdr:nvSpPr>
        <cdr:cNvPr id="52341" name="Text Box 1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435718"/>
          <a:ext cx="209574" cy="153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0.20055</cdr:y>
    </cdr:from>
    <cdr:to>
      <cdr:x>0.4219</cdr:x>
      <cdr:y>0.22201</cdr:y>
    </cdr:to>
    <cdr:sp macro="" textlink="">
      <cdr:nvSpPr>
        <cdr:cNvPr id="52342" name="Text Box 1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433959"/>
          <a:ext cx="228919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0.33617</cdr:x>
      <cdr:y>0.24372</cdr:y>
    </cdr:from>
    <cdr:to>
      <cdr:x>0.37115</cdr:x>
      <cdr:y>0.26518</cdr:y>
    </cdr:to>
    <cdr:sp macro="" textlink="">
      <cdr:nvSpPr>
        <cdr:cNvPr id="52343" name="Text Box 1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741914"/>
          <a:ext cx="228919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0.36623</cdr:x>
      <cdr:y>0.24421</cdr:y>
    </cdr:from>
    <cdr:to>
      <cdr:x>0.40121</cdr:x>
      <cdr:y>0.26567</cdr:y>
    </cdr:to>
    <cdr:sp macro="" textlink="">
      <cdr:nvSpPr>
        <cdr:cNvPr id="52344" name="Text Box 1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745433"/>
          <a:ext cx="228919" cy="153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0.88383</cdr:x>
      <cdr:y>0.17046</cdr:y>
    </cdr:from>
    <cdr:to>
      <cdr:x>0.96538</cdr:x>
      <cdr:y>0.19981</cdr:y>
    </cdr:to>
    <cdr:sp macro="" textlink="">
      <cdr:nvSpPr>
        <cdr:cNvPr id="52345" name="Text Box 1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6674" y="1219270"/>
          <a:ext cx="533607" cy="209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0.90354</cdr:x>
      <cdr:y>0.20919</cdr:y>
    </cdr:from>
    <cdr:to>
      <cdr:x>0.93852</cdr:x>
      <cdr:y>0.23064</cdr:y>
    </cdr:to>
    <cdr:sp macro="" textlink="">
      <cdr:nvSpPr>
        <cdr:cNvPr id="52346" name="Text Box 1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15643" y="1495550"/>
          <a:ext cx="228919" cy="153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0.90551</cdr:x>
      <cdr:y>0.24692</cdr:y>
    </cdr:from>
    <cdr:to>
      <cdr:x>0.94493</cdr:x>
      <cdr:y>0.26838</cdr:y>
    </cdr:to>
    <cdr:sp macro="" textlink="">
      <cdr:nvSpPr>
        <cdr:cNvPr id="52347" name="Text Box 1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8539" y="1764790"/>
          <a:ext cx="257937" cy="153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0.84072</cdr:x>
      <cdr:y>0.83497</cdr:y>
    </cdr:from>
    <cdr:to>
      <cdr:x>0.93089</cdr:x>
      <cdr:y>0.85371</cdr:y>
    </cdr:to>
    <cdr:sp macro="" textlink="">
      <cdr:nvSpPr>
        <cdr:cNvPr id="52348" name="Text Box 1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5960020"/>
          <a:ext cx="590031" cy="133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0.88555</cdr:x>
      <cdr:y>0.83398</cdr:y>
    </cdr:from>
    <cdr:to>
      <cdr:x>0.98459</cdr:x>
      <cdr:y>0.85273</cdr:y>
    </cdr:to>
    <cdr:sp macro="" textlink="">
      <cdr:nvSpPr>
        <cdr:cNvPr id="52349" name="Text Box 1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7959" y="5952981"/>
          <a:ext cx="648066" cy="133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0.89984</cdr:x>
      <cdr:y>0.85667</cdr:y>
    </cdr:from>
    <cdr:to>
      <cdr:x>0.96981</cdr:x>
      <cdr:y>0.87813</cdr:y>
    </cdr:to>
    <cdr:sp macro="" textlink="">
      <cdr:nvSpPr>
        <cdr:cNvPr id="52350" name="Text Box 1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1461" y="6114877"/>
          <a:ext cx="457838" cy="153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0.67639</cdr:x>
      <cdr:y>0.85347</cdr:y>
    </cdr:from>
    <cdr:to>
      <cdr:x>0.92965</cdr:x>
      <cdr:y>0.88282</cdr:y>
    </cdr:to>
    <cdr:sp macro="" textlink="">
      <cdr:nvSpPr>
        <cdr:cNvPr id="52351" name="Text Box 1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81" y="6092000"/>
          <a:ext cx="1657245" cy="209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0.01639</cdr:x>
      <cdr:y>0.82954</cdr:y>
    </cdr:from>
    <cdr:to>
      <cdr:x>0.08907</cdr:x>
      <cdr:y>0.85223</cdr:y>
    </cdr:to>
    <cdr:sp macro="" textlink="">
      <cdr:nvSpPr>
        <cdr:cNvPr id="52352" name="Text Box 1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448" y="5921305"/>
          <a:ext cx="475571" cy="161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0.01639</cdr:x>
      <cdr:y>0.84903</cdr:y>
    </cdr:from>
    <cdr:to>
      <cdr:x>0.08907</cdr:x>
      <cdr:y>0.88233</cdr:y>
    </cdr:to>
    <cdr:sp macro="" textlink="">
      <cdr:nvSpPr>
        <cdr:cNvPr id="52353" name="Text Box 1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448" y="6060325"/>
          <a:ext cx="475571" cy="237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0.0159</cdr:x>
      <cdr:y>0.24026</cdr:y>
    </cdr:from>
    <cdr:to>
      <cdr:x>0.33174</cdr:x>
      <cdr:y>0.27233</cdr:y>
    </cdr:to>
    <cdr:sp macro="" textlink="">
      <cdr:nvSpPr>
        <cdr:cNvPr id="52354" name="Text Box 1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24" y="1717277"/>
          <a:ext cx="2066720" cy="228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(cm/s )</a:t>
          </a:r>
          <a:r>
            <a:rPr kumimoji="0" lang="fa-IR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لگاريتم سرعت سقوط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0.0393</cdr:x>
      <cdr:y>0.18551</cdr:y>
    </cdr:from>
    <cdr:to>
      <cdr:x>0.05384</cdr:x>
      <cdr:y>0.22423</cdr:y>
    </cdr:to>
    <cdr:sp macro="" textlink="">
      <cdr:nvSpPr>
        <cdr:cNvPr id="52355" name="Text Box 1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74" y="1326614"/>
          <a:ext cx="95114" cy="276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0.09474</cdr:x>
      <cdr:y>0.18822</cdr:y>
    </cdr:from>
    <cdr:to>
      <cdr:x>0.21693</cdr:x>
      <cdr:y>0.21881</cdr:y>
    </cdr:to>
    <cdr:sp macro="" textlink="">
      <cdr:nvSpPr>
        <cdr:cNvPr id="52356" name="Text Box 1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098" y="1345971"/>
          <a:ext cx="799604" cy="2182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FF0000"/>
              </a:solidFill>
              <a:latin typeface="Arial"/>
              <a:cs typeface="Arial"/>
            </a:rPr>
            <a:t>SC</a:t>
          </a:r>
        </a:p>
      </cdr:txBody>
    </cdr:sp>
  </cdr:relSizeAnchor>
  <cdr:relSizeAnchor xmlns:cdr="http://schemas.openxmlformats.org/drawingml/2006/chartDrawing">
    <cdr:from>
      <cdr:x>0.0159</cdr:x>
      <cdr:y>0.13987</cdr:y>
    </cdr:from>
    <cdr:to>
      <cdr:x>0.33174</cdr:x>
      <cdr:y>0.18921</cdr:y>
    </cdr:to>
    <cdr:sp macro="" textlink="">
      <cdr:nvSpPr>
        <cdr:cNvPr id="52357" name="Text Box 1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24" y="1001062"/>
          <a:ext cx="2066720" cy="351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0.85328</cdr:x>
      <cdr:y>0.21634</cdr:y>
    </cdr:from>
    <cdr:to>
      <cdr:x>0.87225</cdr:x>
      <cdr:y>0.22966</cdr:y>
    </cdr:to>
    <cdr:sp macro="" textlink="">
      <cdr:nvSpPr>
        <cdr:cNvPr id="52358" name="Text Box 1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773" y="1546582"/>
          <a:ext cx="124132" cy="950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0.25506</cdr:y>
    </cdr:from>
    <cdr:to>
      <cdr:x>0.83554</cdr:x>
      <cdr:y>0.26838</cdr:y>
    </cdr:to>
    <cdr:sp macro="" textlink="">
      <cdr:nvSpPr>
        <cdr:cNvPr id="52359" name="Text Box 1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822862"/>
          <a:ext cx="124132" cy="950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0.85402</cdr:x>
      <cdr:y>0.25728</cdr:y>
    </cdr:from>
    <cdr:to>
      <cdr:x>0.87299</cdr:x>
      <cdr:y>0.2706</cdr:y>
    </cdr:to>
    <cdr:sp macro="" textlink="">
      <cdr:nvSpPr>
        <cdr:cNvPr id="52360" name="Text Box 1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609" y="1838700"/>
          <a:ext cx="124132" cy="950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0.21634</cdr:y>
    </cdr:from>
    <cdr:to>
      <cdr:x>0.83554</cdr:x>
      <cdr:y>0.22966</cdr:y>
    </cdr:to>
    <cdr:sp macro="" textlink="">
      <cdr:nvSpPr>
        <cdr:cNvPr id="52361" name="Text Box 1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546582"/>
          <a:ext cx="124132" cy="950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0.34577</cdr:x>
      <cdr:y>0.02969</cdr:y>
    </cdr:from>
    <cdr:to>
      <cdr:x>0.66461</cdr:x>
      <cdr:y>0.07141</cdr:y>
    </cdr:to>
    <cdr:sp macro="" textlink="">
      <cdr:nvSpPr>
        <cdr:cNvPr id="139" name="Text Box 62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5979" y="214086"/>
          <a:ext cx="2117250" cy="300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36576" rIns="27432" bIns="36576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a-IR" sz="1400" b="1" i="0" strike="noStrike">
              <a:solidFill>
                <a:schemeClr val="tx1"/>
              </a:solidFill>
              <a:cs typeface="B Nazanin" panose="00000400000000000000" pitchFamily="2" charset="-78"/>
            </a:rPr>
            <a:t>خاک ماسه رس‌دار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0.03118</cdr:x>
      <cdr:y>0.11636</cdr:y>
    </cdr:from>
    <cdr:to>
      <cdr:x>0.98105</cdr:x>
      <cdr:y>0.83091</cdr:y>
    </cdr:to>
    <cdr:sp macro="" textlink="">
      <cdr:nvSpPr>
        <cdr:cNvPr id="53249" name="Rectangl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735" y="768072"/>
          <a:ext cx="6206590" cy="4716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0.07232</cdr:x>
      <cdr:y>0.83091</cdr:y>
    </cdr:from>
    <cdr:to>
      <cdr:x>0.88876</cdr:x>
      <cdr:y>0.87797</cdr:y>
    </cdr:to>
    <cdr:sp macro="" textlink="">
      <cdr:nvSpPr>
        <cdr:cNvPr id="53250" name="Rectangl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5495795"/>
          <a:ext cx="5342520" cy="311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0.86806</cdr:x>
      <cdr:y>0.2743</cdr:y>
    </cdr:from>
    <cdr:to>
      <cdr:x>0.86806</cdr:x>
      <cdr:y>0.28711</cdr:y>
    </cdr:to>
    <cdr:sp macro="" textlink="">
      <cdr:nvSpPr>
        <cdr:cNvPr id="53251" name="Line 10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83499" y="1816392"/>
          <a:ext cx="0" cy="846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0.84244</cdr:x>
      <cdr:y>0.2743</cdr:y>
    </cdr:from>
    <cdr:to>
      <cdr:x>0.84244</cdr:x>
      <cdr:y>0.28662</cdr:y>
    </cdr:to>
    <cdr:sp macro="" textlink="">
      <cdr:nvSpPr>
        <cdr:cNvPr id="53252" name="Freeform 10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15840" y="1816392"/>
          <a:ext cx="0" cy="814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0.2743</cdr:y>
    </cdr:from>
    <cdr:to>
      <cdr:x>0.81904</cdr:x>
      <cdr:y>0.28711</cdr:y>
    </cdr:to>
    <cdr:sp macro="" textlink="">
      <cdr:nvSpPr>
        <cdr:cNvPr id="53253" name="Freeform 10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816392"/>
          <a:ext cx="0" cy="846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0.78849</cdr:x>
      <cdr:y>0.27307</cdr:y>
    </cdr:from>
    <cdr:to>
      <cdr:x>0.79021</cdr:x>
      <cdr:y>0.28711</cdr:y>
    </cdr:to>
    <cdr:sp macro="" textlink="">
      <cdr:nvSpPr>
        <cdr:cNvPr id="53254" name="Freeform 103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62789" y="1808248"/>
          <a:ext cx="11285" cy="928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0.27184</cdr:y>
    </cdr:from>
    <cdr:to>
      <cdr:x>0.76779</cdr:x>
      <cdr:y>0.28711</cdr:y>
    </cdr:to>
    <cdr:sp macro="" textlink="">
      <cdr:nvSpPr>
        <cdr:cNvPr id="53255" name="Freeform 103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800104"/>
          <a:ext cx="11285" cy="1009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0.71532</cdr:x>
      <cdr:y>0.27184</cdr:y>
    </cdr:from>
    <cdr:to>
      <cdr:x>0.71532</cdr:x>
      <cdr:y>0.28711</cdr:y>
    </cdr:to>
    <cdr:sp macro="" textlink="">
      <cdr:nvSpPr>
        <cdr:cNvPr id="53256" name="Freeform 103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83993" y="1800104"/>
          <a:ext cx="0" cy="1009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0.2743</cdr:y>
    </cdr:from>
    <cdr:to>
      <cdr:x>0.67073</cdr:x>
      <cdr:y>0.28662</cdr:y>
    </cdr:to>
    <cdr:sp macro="" textlink="">
      <cdr:nvSpPr>
        <cdr:cNvPr id="53257" name="Freeform 103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816392"/>
          <a:ext cx="33854" cy="814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0.27307</cdr:y>
    </cdr:from>
    <cdr:to>
      <cdr:x>0.61678</cdr:x>
      <cdr:y>0.28662</cdr:y>
    </cdr:to>
    <cdr:sp macro="" textlink="">
      <cdr:nvSpPr>
        <cdr:cNvPr id="53258" name="Freeform 10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808248"/>
          <a:ext cx="33854" cy="895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0.27504</cdr:y>
    </cdr:from>
    <cdr:to>
      <cdr:x>0.55445</cdr:x>
      <cdr:y>0.28711</cdr:y>
    </cdr:to>
    <cdr:sp macro="" textlink="">
      <cdr:nvSpPr>
        <cdr:cNvPr id="53259" name="Freeform 10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821278"/>
          <a:ext cx="0" cy="798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0.47142</cdr:x>
      <cdr:y>0.27455</cdr:y>
    </cdr:from>
    <cdr:to>
      <cdr:x>0.47142</cdr:x>
      <cdr:y>0.28711</cdr:y>
    </cdr:to>
    <cdr:sp macro="" textlink="">
      <cdr:nvSpPr>
        <cdr:cNvPr id="53260" name="Freeform 103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88008" y="1818021"/>
          <a:ext cx="0" cy="8306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0.2743</cdr:y>
    </cdr:from>
    <cdr:to>
      <cdr:x>0.39677</cdr:x>
      <cdr:y>0.28711</cdr:y>
    </cdr:to>
    <cdr:sp macro="" textlink="">
      <cdr:nvSpPr>
        <cdr:cNvPr id="53261" name="Freeform 103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816392"/>
          <a:ext cx="0" cy="846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0.86067</cdr:x>
      <cdr:y>0.2472</cdr:y>
    </cdr:from>
    <cdr:to>
      <cdr:x>0.88531</cdr:x>
      <cdr:y>0.27036</cdr:y>
    </cdr:to>
    <cdr:sp macro="" textlink="">
      <cdr:nvSpPr>
        <cdr:cNvPr id="53262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5136" y="1637227"/>
          <a:ext cx="161211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0.8348</cdr:x>
      <cdr:y>0.2472</cdr:y>
    </cdr:from>
    <cdr:to>
      <cdr:x>0.86388</cdr:x>
      <cdr:y>0.27036</cdr:y>
    </cdr:to>
    <cdr:sp macro="" textlink="">
      <cdr:nvSpPr>
        <cdr:cNvPr id="53263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865" y="1637227"/>
          <a:ext cx="190228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0.81263</cdr:x>
      <cdr:y>0.2472</cdr:y>
    </cdr:from>
    <cdr:to>
      <cdr:x>0.83727</cdr:x>
      <cdr:y>0.27036</cdr:y>
    </cdr:to>
    <cdr:sp macro="" textlink="">
      <cdr:nvSpPr>
        <cdr:cNvPr id="53264" name="Text Box 10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637227"/>
          <a:ext cx="161211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0.77839</cdr:x>
      <cdr:y>0.2472</cdr:y>
    </cdr:from>
    <cdr:to>
      <cdr:x>0.81041</cdr:x>
      <cdr:y>0.27036</cdr:y>
    </cdr:to>
    <cdr:sp macro="" textlink="">
      <cdr:nvSpPr>
        <cdr:cNvPr id="53265" name="Text Box 10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6693" y="1637227"/>
          <a:ext cx="209573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0.75104</cdr:x>
      <cdr:y>0.2472</cdr:y>
    </cdr:from>
    <cdr:to>
      <cdr:x>0.78898</cdr:x>
      <cdr:y>0.27036</cdr:y>
    </cdr:to>
    <cdr:sp macro="" textlink="">
      <cdr:nvSpPr>
        <cdr:cNvPr id="53266" name="Text Box 10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637227"/>
          <a:ext cx="248264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0.69955</cdr:x>
      <cdr:y>0.2472</cdr:y>
    </cdr:from>
    <cdr:to>
      <cdr:x>0.74464</cdr:x>
      <cdr:y>0.27036</cdr:y>
    </cdr:to>
    <cdr:sp macro="" textlink="">
      <cdr:nvSpPr>
        <cdr:cNvPr id="53267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637227"/>
          <a:ext cx="295015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0.85648</cdr:x>
      <cdr:y>0.2743</cdr:y>
    </cdr:from>
    <cdr:to>
      <cdr:x>0.85648</cdr:x>
      <cdr:y>0.28662</cdr:y>
    </cdr:to>
    <cdr:sp macro="" textlink="">
      <cdr:nvSpPr>
        <cdr:cNvPr id="53268" name="Line 104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07730" y="1816392"/>
          <a:ext cx="0" cy="814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0.84737</cdr:x>
      <cdr:y>0.2472</cdr:y>
    </cdr:from>
    <cdr:to>
      <cdr:x>0.87792</cdr:x>
      <cdr:y>0.27036</cdr:y>
    </cdr:to>
    <cdr:sp macro="" textlink="">
      <cdr:nvSpPr>
        <cdr:cNvPr id="53269" name="Text Box 10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637227"/>
          <a:ext cx="199901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0.73872</cdr:x>
      <cdr:y>0.27184</cdr:y>
    </cdr:from>
    <cdr:to>
      <cdr:x>0.73872</cdr:x>
      <cdr:y>0.28711</cdr:y>
    </cdr:to>
    <cdr:sp macro="" textlink="">
      <cdr:nvSpPr>
        <cdr:cNvPr id="53270" name="Freeform 104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800104"/>
          <a:ext cx="0" cy="1009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0.72296</cdr:x>
      <cdr:y>0.2472</cdr:y>
    </cdr:from>
    <cdr:to>
      <cdr:x>0.7609</cdr:x>
      <cdr:y>0.27036</cdr:y>
    </cdr:to>
    <cdr:sp macro="" textlink="">
      <cdr:nvSpPr>
        <cdr:cNvPr id="53271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637227"/>
          <a:ext cx="248264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0.69389</cdr:x>
      <cdr:y>0.2743</cdr:y>
    </cdr:from>
    <cdr:to>
      <cdr:x>0.69389</cdr:x>
      <cdr:y>0.28711</cdr:y>
    </cdr:to>
    <cdr:sp macro="" textlink="">
      <cdr:nvSpPr>
        <cdr:cNvPr id="53272" name="Line 104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43740" y="1816392"/>
          <a:ext cx="0" cy="846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0.68132</cdr:x>
      <cdr:y>0.2472</cdr:y>
    </cdr:from>
    <cdr:to>
      <cdr:x>0.7163</cdr:x>
      <cdr:y>0.27036</cdr:y>
    </cdr:to>
    <cdr:sp macro="" textlink="">
      <cdr:nvSpPr>
        <cdr:cNvPr id="53273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637227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0.65324</cdr:x>
      <cdr:y>0.24621</cdr:y>
    </cdr:from>
    <cdr:to>
      <cdr:x>0.6998</cdr:x>
      <cdr:y>0.26937</cdr:y>
    </cdr:to>
    <cdr:sp macro="" textlink="">
      <cdr:nvSpPr>
        <cdr:cNvPr id="53274" name="Text Box 1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7743" y="1630712"/>
          <a:ext cx="304688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0.64585</cdr:x>
      <cdr:y>0.2472</cdr:y>
    </cdr:from>
    <cdr:to>
      <cdr:x>0.68379</cdr:x>
      <cdr:y>0.27036</cdr:y>
    </cdr:to>
    <cdr:sp macro="" textlink="">
      <cdr:nvSpPr>
        <cdr:cNvPr id="53275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9379" y="1637227"/>
          <a:ext cx="248265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0.6589</cdr:x>
      <cdr:y>0.2743</cdr:y>
    </cdr:from>
    <cdr:to>
      <cdr:x>0.6589</cdr:x>
      <cdr:y>0.28711</cdr:y>
    </cdr:to>
    <cdr:sp macro="" textlink="">
      <cdr:nvSpPr>
        <cdr:cNvPr id="53276" name="Freeform 105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14821" y="1816392"/>
          <a:ext cx="0" cy="846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0.63993</cdr:x>
      <cdr:y>0.2743</cdr:y>
    </cdr:from>
    <cdr:to>
      <cdr:x>0.63993</cdr:x>
      <cdr:y>0.28711</cdr:y>
    </cdr:to>
    <cdr:sp macro="" textlink="">
      <cdr:nvSpPr>
        <cdr:cNvPr id="53277" name="Freeform 105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90689" y="1816392"/>
          <a:ext cx="0" cy="846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0.62096</cdr:x>
      <cdr:y>0.20334</cdr:y>
    </cdr:from>
    <cdr:to>
      <cdr:x>0.65595</cdr:x>
      <cdr:y>0.2265</cdr:y>
    </cdr:to>
    <cdr:sp macro="" textlink="">
      <cdr:nvSpPr>
        <cdr:cNvPr id="53278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6557" y="1347305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0.6217</cdr:x>
      <cdr:y>0.27307</cdr:y>
    </cdr:from>
    <cdr:to>
      <cdr:x>0.6217</cdr:x>
      <cdr:y>0.28711</cdr:y>
    </cdr:to>
    <cdr:sp macro="" textlink="">
      <cdr:nvSpPr>
        <cdr:cNvPr id="53279" name="Line 10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71393" y="1808248"/>
          <a:ext cx="0" cy="928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0.6116</cdr:x>
      <cdr:y>0.24646</cdr:y>
    </cdr:from>
    <cdr:to>
      <cdr:x>0.64363</cdr:x>
      <cdr:y>0.26962</cdr:y>
    </cdr:to>
    <cdr:sp macro="" textlink="">
      <cdr:nvSpPr>
        <cdr:cNvPr id="53280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5297" y="1632341"/>
          <a:ext cx="209573" cy="15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0.59756</cdr:x>
      <cdr:y>0.2472</cdr:y>
    </cdr:from>
    <cdr:to>
      <cdr:x>0.63698</cdr:x>
      <cdr:y>0.27036</cdr:y>
    </cdr:to>
    <cdr:sp macro="" textlink="">
      <cdr:nvSpPr>
        <cdr:cNvPr id="53281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637227"/>
          <a:ext cx="257937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0.58598</cdr:x>
      <cdr:y>0.2743</cdr:y>
    </cdr:from>
    <cdr:to>
      <cdr:x>0.59091</cdr:x>
      <cdr:y>0.28662</cdr:y>
    </cdr:to>
    <cdr:sp macro="" textlink="">
      <cdr:nvSpPr>
        <cdr:cNvPr id="53282" name="Freeform 105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37638" y="1816392"/>
          <a:ext cx="32242" cy="814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0.57613</cdr:x>
      <cdr:y>0.27307</cdr:y>
    </cdr:from>
    <cdr:to>
      <cdr:x>0.5776</cdr:x>
      <cdr:y>0.28711</cdr:y>
    </cdr:to>
    <cdr:sp macro="" textlink="">
      <cdr:nvSpPr>
        <cdr:cNvPr id="53283" name="Freeform 10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73153" y="1808248"/>
          <a:ext cx="9673" cy="928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0.57194</cdr:x>
      <cdr:y>0.2472</cdr:y>
    </cdr:from>
    <cdr:to>
      <cdr:x>0.61259</cdr:x>
      <cdr:y>0.27036</cdr:y>
    </cdr:to>
    <cdr:sp macro="" textlink="">
      <cdr:nvSpPr>
        <cdr:cNvPr id="53284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637227"/>
          <a:ext cx="265997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0.56036</cdr:x>
      <cdr:y>0.2472</cdr:y>
    </cdr:from>
    <cdr:to>
      <cdr:x>0.60101</cdr:x>
      <cdr:y>0.27036</cdr:y>
    </cdr:to>
    <cdr:sp macro="" textlink="">
      <cdr:nvSpPr>
        <cdr:cNvPr id="53285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637227"/>
          <a:ext cx="265997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0.53868</cdr:x>
      <cdr:y>0.2472</cdr:y>
    </cdr:from>
    <cdr:to>
      <cdr:x>0.5882</cdr:x>
      <cdr:y>0.27036</cdr:y>
    </cdr:to>
    <cdr:sp macro="" textlink="">
      <cdr:nvSpPr>
        <cdr:cNvPr id="53286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8113" y="1637227"/>
          <a:ext cx="324034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0.52784</cdr:x>
      <cdr:y>0.2743</cdr:y>
    </cdr:from>
    <cdr:to>
      <cdr:x>0.52784</cdr:x>
      <cdr:y>0.28711</cdr:y>
    </cdr:to>
    <cdr:sp macro="" textlink="">
      <cdr:nvSpPr>
        <cdr:cNvPr id="53287" name="Freeform 106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816392"/>
          <a:ext cx="0" cy="846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0.51133</cdr:x>
      <cdr:y>0.2472</cdr:y>
    </cdr:from>
    <cdr:to>
      <cdr:x>0.55198</cdr:x>
      <cdr:y>0.27036</cdr:y>
    </cdr:to>
    <cdr:sp macro="" textlink="">
      <cdr:nvSpPr>
        <cdr:cNvPr id="53288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9169" y="1637227"/>
          <a:ext cx="265998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0.50468</cdr:x>
      <cdr:y>0.27307</cdr:y>
    </cdr:from>
    <cdr:to>
      <cdr:x>0.50468</cdr:x>
      <cdr:y>0.28711</cdr:y>
    </cdr:to>
    <cdr:sp macro="" textlink="">
      <cdr:nvSpPr>
        <cdr:cNvPr id="53289" name="Freeform 106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808248"/>
          <a:ext cx="0" cy="928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0.49212</cdr:x>
      <cdr:y>0.24621</cdr:y>
    </cdr:from>
    <cdr:to>
      <cdr:x>0.5271</cdr:x>
      <cdr:y>0.26937</cdr:y>
    </cdr:to>
    <cdr:sp macro="" textlink="">
      <cdr:nvSpPr>
        <cdr:cNvPr id="53290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425" y="1630712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0.46058</cdr:x>
      <cdr:y>0.24818</cdr:y>
    </cdr:from>
    <cdr:to>
      <cdr:x>0.49261</cdr:x>
      <cdr:y>0.26986</cdr:y>
    </cdr:to>
    <cdr:sp macro="" textlink="">
      <cdr:nvSpPr>
        <cdr:cNvPr id="53291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7076" y="1643742"/>
          <a:ext cx="209573" cy="143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0.45147</cdr:x>
      <cdr:y>0.27455</cdr:y>
    </cdr:from>
    <cdr:to>
      <cdr:x>0.45147</cdr:x>
      <cdr:y>0.28711</cdr:y>
    </cdr:to>
    <cdr:sp macro="" textlink="">
      <cdr:nvSpPr>
        <cdr:cNvPr id="53292" name="Freeform 106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57428" y="1818021"/>
          <a:ext cx="0" cy="8306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0.44087</cdr:x>
      <cdr:y>0.24769</cdr:y>
    </cdr:from>
    <cdr:to>
      <cdr:x>0.46699</cdr:x>
      <cdr:y>0.27085</cdr:y>
    </cdr:to>
    <cdr:sp macro="" textlink="">
      <cdr:nvSpPr>
        <cdr:cNvPr id="53293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8107" y="1640484"/>
          <a:ext cx="170883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0.42412</cdr:x>
      <cdr:y>0.27307</cdr:y>
    </cdr:from>
    <cdr:to>
      <cdr:x>0.42412</cdr:x>
      <cdr:y>0.28662</cdr:y>
    </cdr:to>
    <cdr:sp macro="" textlink="">
      <cdr:nvSpPr>
        <cdr:cNvPr id="53294" name="Freeform 107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78484" y="1808248"/>
          <a:ext cx="0" cy="8958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0.4118</cdr:x>
      <cdr:y>0.2472</cdr:y>
    </cdr:from>
    <cdr:to>
      <cdr:x>0.44383</cdr:x>
      <cdr:y>0.27036</cdr:y>
    </cdr:to>
    <cdr:sp macro="" textlink="">
      <cdr:nvSpPr>
        <cdr:cNvPr id="53295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637227"/>
          <a:ext cx="209574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0.2472</cdr:y>
    </cdr:from>
    <cdr:to>
      <cdr:x>0.4219</cdr:x>
      <cdr:y>0.27036</cdr:y>
    </cdr:to>
    <cdr:sp macro="" textlink="">
      <cdr:nvSpPr>
        <cdr:cNvPr id="53296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637227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0.3778</cdr:x>
      <cdr:y>0.27307</cdr:y>
    </cdr:from>
    <cdr:to>
      <cdr:x>0.38101</cdr:x>
      <cdr:y>0.28711</cdr:y>
    </cdr:to>
    <cdr:sp macro="" textlink="">
      <cdr:nvSpPr>
        <cdr:cNvPr id="53297" name="Freeform 107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75408" y="1808248"/>
          <a:ext cx="20957" cy="928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0.2743</cdr:y>
    </cdr:from>
    <cdr:to>
      <cdr:x>0.34701</cdr:x>
      <cdr:y>0.28711</cdr:y>
    </cdr:to>
    <cdr:sp macro="" textlink="">
      <cdr:nvSpPr>
        <cdr:cNvPr id="53298" name="Freeform 10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816392"/>
          <a:ext cx="0" cy="846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0.36623</cdr:x>
      <cdr:y>0.20334</cdr:y>
    </cdr:from>
    <cdr:to>
      <cdr:x>0.40688</cdr:x>
      <cdr:y>0.2265</cdr:y>
    </cdr:to>
    <cdr:sp macro="" textlink="">
      <cdr:nvSpPr>
        <cdr:cNvPr id="53299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347305"/>
          <a:ext cx="265997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0.33617</cdr:x>
      <cdr:y>0.20334</cdr:y>
    </cdr:from>
    <cdr:to>
      <cdr:x>0.37115</cdr:x>
      <cdr:y>0.2265</cdr:y>
    </cdr:to>
    <cdr:sp macro="" textlink="">
      <cdr:nvSpPr>
        <cdr:cNvPr id="53300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347305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0.88555</cdr:x>
      <cdr:y>0.27578</cdr:y>
    </cdr:from>
    <cdr:to>
      <cdr:x>0.88555</cdr:x>
      <cdr:y>0.28711</cdr:y>
    </cdr:to>
    <cdr:sp macro="" textlink="">
      <cdr:nvSpPr>
        <cdr:cNvPr id="53301" name="Line 107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97959" y="1826165"/>
          <a:ext cx="0" cy="749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0.87545</cdr:x>
      <cdr:y>0.24621</cdr:y>
    </cdr:from>
    <cdr:to>
      <cdr:x>0.90452</cdr:x>
      <cdr:y>0.27208</cdr:y>
    </cdr:to>
    <cdr:sp macro="" textlink="">
      <cdr:nvSpPr>
        <cdr:cNvPr id="53302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630712"/>
          <a:ext cx="190229" cy="171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0.85722</cdr:x>
      <cdr:y>0.83091</cdr:y>
    </cdr:from>
    <cdr:to>
      <cdr:x>0.85722</cdr:x>
      <cdr:y>0.87723</cdr:y>
    </cdr:to>
    <cdr:sp macro="" textlink="">
      <cdr:nvSpPr>
        <cdr:cNvPr id="53303" name="Line 107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2567" y="5495795"/>
          <a:ext cx="0" cy="3062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0.61333</cdr:x>
      <cdr:y>0.83091</cdr:y>
    </cdr:from>
    <cdr:to>
      <cdr:x>0.61333</cdr:x>
      <cdr:y>0.8526</cdr:y>
    </cdr:to>
    <cdr:sp macro="" textlink="">
      <cdr:nvSpPr>
        <cdr:cNvPr id="53304" name="Freeform 108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16581" y="5495795"/>
          <a:ext cx="0" cy="14333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0.38199</cdr:x>
      <cdr:y>0.83214</cdr:y>
    </cdr:from>
    <cdr:to>
      <cdr:x>0.38199</cdr:x>
      <cdr:y>0.87723</cdr:y>
    </cdr:to>
    <cdr:sp macro="" textlink="">
      <cdr:nvSpPr>
        <cdr:cNvPr id="53305" name="Freeform 108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02814" y="5503939"/>
          <a:ext cx="0" cy="29806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0.85358</cdr:y>
    </cdr:from>
    <cdr:to>
      <cdr:x>0.88802</cdr:x>
      <cdr:y>0.85358</cdr:y>
    </cdr:to>
    <cdr:sp macro="" textlink="">
      <cdr:nvSpPr>
        <cdr:cNvPr id="53306" name="Line 108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6396" y="5645642"/>
          <a:ext cx="533768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0.85481</cdr:y>
    </cdr:from>
    <cdr:to>
      <cdr:x>0.93384</cdr:x>
      <cdr:y>0.87502</cdr:y>
    </cdr:to>
    <cdr:sp macro="" textlink="">
      <cdr:nvSpPr>
        <cdr:cNvPr id="53307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5653786"/>
          <a:ext cx="609377" cy="133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0.6084</cdr:x>
      <cdr:y>0.82303</cdr:y>
    </cdr:from>
    <cdr:to>
      <cdr:x>0.99568</cdr:x>
      <cdr:y>0.859</cdr:y>
    </cdr:to>
    <cdr:sp macro="" textlink="">
      <cdr:nvSpPr>
        <cdr:cNvPr id="53308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4339" y="5443674"/>
          <a:ext cx="2534231" cy="2378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0.67467</cdr:x>
      <cdr:y>0.85358</cdr:y>
    </cdr:from>
    <cdr:to>
      <cdr:x>0.67639</cdr:x>
      <cdr:y>0.87723</cdr:y>
    </cdr:to>
    <cdr:sp macro="" textlink="">
      <cdr:nvSpPr>
        <cdr:cNvPr id="53309" name="Freeform 10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417996" y="5645642"/>
          <a:ext cx="11285" cy="15636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0.12381</cdr:x>
      <cdr:y>0.83091</cdr:y>
    </cdr:from>
    <cdr:to>
      <cdr:x>0.48473</cdr:x>
      <cdr:y>0.8627</cdr:y>
    </cdr:to>
    <cdr:sp macro="" textlink="">
      <cdr:nvSpPr>
        <cdr:cNvPr id="53310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326" y="5495795"/>
          <a:ext cx="2361736" cy="210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0.10484</cdr:x>
      <cdr:y>0.85161</cdr:y>
    </cdr:from>
    <cdr:to>
      <cdr:x>0.50961</cdr:x>
      <cdr:y>0.88339</cdr:y>
    </cdr:to>
    <cdr:sp macro="" textlink="">
      <cdr:nvSpPr>
        <cdr:cNvPr id="53311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194" y="5632612"/>
          <a:ext cx="2648691" cy="210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0.12208</cdr:x>
      <cdr:y>0.85358</cdr:y>
    </cdr:from>
    <cdr:to>
      <cdr:x>0.12208</cdr:x>
      <cdr:y>0.87723</cdr:y>
    </cdr:to>
    <cdr:sp macro="" textlink="">
      <cdr:nvSpPr>
        <cdr:cNvPr id="53312" name="Freeform 10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02042" y="5645642"/>
          <a:ext cx="0" cy="15636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0.84545</cdr:y>
    </cdr:from>
    <cdr:to>
      <cdr:x>0.13785</cdr:x>
      <cdr:y>0.88142</cdr:y>
    </cdr:to>
    <cdr:sp macro="" textlink="">
      <cdr:nvSpPr>
        <cdr:cNvPr id="53313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5591893"/>
          <a:ext cx="428820" cy="2378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0.38273</cdr:x>
      <cdr:y>0.84545</cdr:y>
    </cdr:from>
    <cdr:to>
      <cdr:x>0.80056</cdr:x>
      <cdr:y>0.8829</cdr:y>
    </cdr:to>
    <cdr:sp macro="" textlink="">
      <cdr:nvSpPr>
        <cdr:cNvPr id="53314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7650" y="5591893"/>
          <a:ext cx="2734132" cy="247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0.38347</cdr:x>
      <cdr:y>0.82303</cdr:y>
    </cdr:from>
    <cdr:to>
      <cdr:x>0.70818</cdr:x>
      <cdr:y>0.86048</cdr:y>
    </cdr:to>
    <cdr:sp macro="" textlink="">
      <cdr:nvSpPr>
        <cdr:cNvPr id="53315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2486" y="5443674"/>
          <a:ext cx="2124756" cy="247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0.03118</cdr:x>
      <cdr:y>0.28711</cdr:y>
    </cdr:from>
    <cdr:to>
      <cdr:x>0.9639</cdr:x>
      <cdr:y>0.28711</cdr:y>
    </cdr:to>
    <cdr:sp macro="" textlink="">
      <cdr:nvSpPr>
        <cdr:cNvPr id="53316" name="Line 109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7174" y="1901088"/>
          <a:ext cx="61034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0.03142</cdr:x>
      <cdr:y>0.24621</cdr:y>
    </cdr:from>
    <cdr:to>
      <cdr:x>0.9639</cdr:x>
      <cdr:y>0.25533</cdr:y>
    </cdr:to>
    <cdr:sp macro="" textlink="">
      <cdr:nvSpPr>
        <cdr:cNvPr id="53317" name="Freeform 10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8786" y="1630712"/>
          <a:ext cx="6101823" cy="60264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0.32804</cdr:x>
      <cdr:y>0.11636</cdr:y>
    </cdr:from>
    <cdr:to>
      <cdr:x>0.33617</cdr:x>
      <cdr:y>0.28662</cdr:y>
    </cdr:to>
    <cdr:sp macro="" textlink="">
      <cdr:nvSpPr>
        <cdr:cNvPr id="53318" name="Freeform 109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9762" y="772347"/>
          <a:ext cx="53200" cy="11254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0.88063</cdr:x>
      <cdr:y>0.23389</cdr:y>
    </cdr:from>
    <cdr:to>
      <cdr:x>0.88555</cdr:x>
      <cdr:y>0.24473</cdr:y>
    </cdr:to>
    <cdr:sp macro="" textlink="">
      <cdr:nvSpPr>
        <cdr:cNvPr id="53319" name="Freeform 109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765717" y="1549273"/>
          <a:ext cx="32242" cy="7166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0.86732</cdr:x>
      <cdr:y>0.23389</cdr:y>
    </cdr:from>
    <cdr:to>
      <cdr:x>0.86732</cdr:x>
      <cdr:y>0.24621</cdr:y>
    </cdr:to>
    <cdr:sp macro="" textlink="">
      <cdr:nvSpPr>
        <cdr:cNvPr id="53320" name="Line 109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78663" y="1549273"/>
          <a:ext cx="0" cy="814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0.85476</cdr:x>
      <cdr:y>0.23537</cdr:y>
    </cdr:from>
    <cdr:to>
      <cdr:x>0.85476</cdr:x>
      <cdr:y>0.24621</cdr:y>
    </cdr:to>
    <cdr:sp macro="" textlink="">
      <cdr:nvSpPr>
        <cdr:cNvPr id="53321" name="Line 109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6446" y="1559046"/>
          <a:ext cx="0" cy="716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0.23438</cdr:y>
    </cdr:from>
    <cdr:to>
      <cdr:x>0.84663</cdr:x>
      <cdr:y>0.24621</cdr:y>
    </cdr:to>
    <cdr:sp macro="" textlink="">
      <cdr:nvSpPr>
        <cdr:cNvPr id="53322" name="Freeform 109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04555" y="1552531"/>
          <a:ext cx="38691" cy="7818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0.23537</cdr:y>
    </cdr:from>
    <cdr:to>
      <cdr:x>0.82495</cdr:x>
      <cdr:y>0.24646</cdr:y>
    </cdr:to>
    <cdr:sp macro="" textlink="">
      <cdr:nvSpPr>
        <cdr:cNvPr id="53323" name="Freeform 109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559046"/>
          <a:ext cx="38691" cy="7329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0.78504</cdr:x>
      <cdr:y>0.23537</cdr:y>
    </cdr:from>
    <cdr:to>
      <cdr:x>0.79021</cdr:x>
      <cdr:y>0.24621</cdr:y>
    </cdr:to>
    <cdr:sp macro="" textlink="">
      <cdr:nvSpPr>
        <cdr:cNvPr id="53324" name="Freeform 1100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140219" y="1559046"/>
          <a:ext cx="33855" cy="7166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0.23537</cdr:y>
    </cdr:from>
    <cdr:to>
      <cdr:x>0.77026</cdr:x>
      <cdr:y>0.24621</cdr:y>
    </cdr:to>
    <cdr:sp macro="" textlink="">
      <cdr:nvSpPr>
        <cdr:cNvPr id="53325" name="Freeform 110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559046"/>
          <a:ext cx="27406" cy="7166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0.73872</cdr:x>
      <cdr:y>0.23537</cdr:y>
    </cdr:from>
    <cdr:to>
      <cdr:x>0.74365</cdr:x>
      <cdr:y>0.24646</cdr:y>
    </cdr:to>
    <cdr:sp macro="" textlink="">
      <cdr:nvSpPr>
        <cdr:cNvPr id="53326" name="Freeform 110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559046"/>
          <a:ext cx="32243" cy="7329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0.7062</cdr:x>
      <cdr:y>0.23438</cdr:y>
    </cdr:from>
    <cdr:to>
      <cdr:x>0.71286</cdr:x>
      <cdr:y>0.24621</cdr:y>
    </cdr:to>
    <cdr:sp macro="" textlink="">
      <cdr:nvSpPr>
        <cdr:cNvPr id="53327" name="Freeform 110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624345" y="1552531"/>
          <a:ext cx="43527" cy="7818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0.69389</cdr:x>
      <cdr:y>0.23315</cdr:y>
    </cdr:from>
    <cdr:to>
      <cdr:x>0.69955</cdr:x>
      <cdr:y>0.24621</cdr:y>
    </cdr:to>
    <cdr:sp macro="" textlink="" fLocksText="0">
      <cdr:nvSpPr>
        <cdr:cNvPr id="53328" name="Freeform 110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43740" y="1544387"/>
          <a:ext cx="37079" cy="863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0.23389</cdr:y>
    </cdr:from>
    <cdr:to>
      <cdr:x>0.67073</cdr:x>
      <cdr:y>0.24473</cdr:y>
    </cdr:to>
    <cdr:sp macro="" textlink="">
      <cdr:nvSpPr>
        <cdr:cNvPr id="53329" name="Freeform 110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549273"/>
          <a:ext cx="33854" cy="7166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0.64831</cdr:x>
      <cdr:y>0.23315</cdr:y>
    </cdr:from>
    <cdr:to>
      <cdr:x>0.65324</cdr:x>
      <cdr:y>0.24473</cdr:y>
    </cdr:to>
    <cdr:sp macro="" textlink="">
      <cdr:nvSpPr>
        <cdr:cNvPr id="53330" name="Freeform 110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45500" y="1544387"/>
          <a:ext cx="32243" cy="7655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0.63328</cdr:x>
      <cdr:y>0.23315</cdr:y>
    </cdr:from>
    <cdr:to>
      <cdr:x>0.63821</cdr:x>
      <cdr:y>0.24473</cdr:y>
    </cdr:to>
    <cdr:sp macro="" textlink="">
      <cdr:nvSpPr>
        <cdr:cNvPr id="53331" name="Freeform 110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47162" y="1544387"/>
          <a:ext cx="32242" cy="7655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0.23315</cdr:y>
    </cdr:from>
    <cdr:to>
      <cdr:x>0.61678</cdr:x>
      <cdr:y>0.24473</cdr:y>
    </cdr:to>
    <cdr:sp macro="" textlink="">
      <cdr:nvSpPr>
        <cdr:cNvPr id="53332" name="Freeform 110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544387"/>
          <a:ext cx="33854" cy="7655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0.52784</cdr:x>
      <cdr:y>0.23192</cdr:y>
    </cdr:from>
    <cdr:to>
      <cdr:x>0.53277</cdr:x>
      <cdr:y>0.24621</cdr:y>
    </cdr:to>
    <cdr:sp macro="" textlink="">
      <cdr:nvSpPr>
        <cdr:cNvPr id="53333" name="Freeform 110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536243"/>
          <a:ext cx="32242" cy="9446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0.23266</cdr:y>
    </cdr:from>
    <cdr:to>
      <cdr:x>0.55445</cdr:x>
      <cdr:y>0.24646</cdr:y>
    </cdr:to>
    <cdr:sp macro="" textlink="">
      <cdr:nvSpPr>
        <cdr:cNvPr id="53334" name="Freeform 11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541129"/>
          <a:ext cx="0" cy="912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0.50468</cdr:x>
      <cdr:y>0.23192</cdr:y>
    </cdr:from>
    <cdr:to>
      <cdr:x>0.51133</cdr:x>
      <cdr:y>0.24621</cdr:y>
    </cdr:to>
    <cdr:sp macro="" textlink="">
      <cdr:nvSpPr>
        <cdr:cNvPr id="53335" name="Freeform 11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536243"/>
          <a:ext cx="43526" cy="9446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0.46723</cdr:x>
      <cdr:y>0.23192</cdr:y>
    </cdr:from>
    <cdr:to>
      <cdr:x>0.47241</cdr:x>
      <cdr:y>0.24621</cdr:y>
    </cdr:to>
    <cdr:sp macro="" textlink="">
      <cdr:nvSpPr>
        <cdr:cNvPr id="53336" name="Freeform 111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60602" y="1536243"/>
          <a:ext cx="33855" cy="9446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0.4458</cdr:x>
      <cdr:y>0.23192</cdr:y>
    </cdr:from>
    <cdr:to>
      <cdr:x>0.45147</cdr:x>
      <cdr:y>0.24473</cdr:y>
    </cdr:to>
    <cdr:sp macro="" textlink="">
      <cdr:nvSpPr>
        <cdr:cNvPr id="53337" name="Freeform 11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20349" y="1536243"/>
          <a:ext cx="37079" cy="846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0.41919</cdr:x>
      <cdr:y>0.23266</cdr:y>
    </cdr:from>
    <cdr:to>
      <cdr:x>0.42412</cdr:x>
      <cdr:y>0.24473</cdr:y>
    </cdr:to>
    <cdr:sp macro="" textlink="">
      <cdr:nvSpPr>
        <cdr:cNvPr id="53338" name="Freeform 1114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46242" y="1541129"/>
          <a:ext cx="32242" cy="798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0.23192</cdr:y>
    </cdr:from>
    <cdr:to>
      <cdr:x>0.4017</cdr:x>
      <cdr:y>0.24473</cdr:y>
    </cdr:to>
    <cdr:sp macro="" textlink="">
      <cdr:nvSpPr>
        <cdr:cNvPr id="53339" name="Freeform 11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536243"/>
          <a:ext cx="32242" cy="8469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0.38101</cdr:x>
      <cdr:y>0.23192</cdr:y>
    </cdr:from>
    <cdr:to>
      <cdr:x>0.38692</cdr:x>
      <cdr:y>0.24621</cdr:y>
    </cdr:to>
    <cdr:sp macro="" textlink="">
      <cdr:nvSpPr>
        <cdr:cNvPr id="53340" name="Freeform 111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6365" y="1536243"/>
          <a:ext cx="38691" cy="9446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0.23044</cdr:y>
    </cdr:from>
    <cdr:to>
      <cdr:x>0.35194</cdr:x>
      <cdr:y>0.24621</cdr:y>
    </cdr:to>
    <cdr:sp macro="" textlink="">
      <cdr:nvSpPr>
        <cdr:cNvPr id="53341" name="Freeform 111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526470"/>
          <a:ext cx="32242" cy="10424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0.87545</cdr:x>
      <cdr:y>0.20309</cdr:y>
    </cdr:from>
    <cdr:to>
      <cdr:x>0.90452</cdr:x>
      <cdr:y>0.22625</cdr:y>
    </cdr:to>
    <cdr:sp macro="" textlink="">
      <cdr:nvSpPr>
        <cdr:cNvPr id="53342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345676"/>
          <a:ext cx="19022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0.85821</cdr:x>
      <cdr:y>0.20161</cdr:y>
    </cdr:from>
    <cdr:to>
      <cdr:x>0.8858</cdr:x>
      <cdr:y>0.22748</cdr:y>
    </cdr:to>
    <cdr:sp macro="" textlink="">
      <cdr:nvSpPr>
        <cdr:cNvPr id="53343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015" y="1335903"/>
          <a:ext cx="180556" cy="171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0.84737</cdr:x>
      <cdr:y>0.20457</cdr:y>
    </cdr:from>
    <cdr:to>
      <cdr:x>0.87496</cdr:x>
      <cdr:y>0.22625</cdr:y>
    </cdr:to>
    <cdr:sp macro="" textlink="">
      <cdr:nvSpPr>
        <cdr:cNvPr id="53344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355449"/>
          <a:ext cx="180556" cy="143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0.83234</cdr:x>
      <cdr:y>0.20211</cdr:y>
    </cdr:from>
    <cdr:to>
      <cdr:x>0.85575</cdr:x>
      <cdr:y>0.2265</cdr:y>
    </cdr:to>
    <cdr:sp macro="" textlink="">
      <cdr:nvSpPr>
        <cdr:cNvPr id="53345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744" y="1339161"/>
          <a:ext cx="153150" cy="161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0.7811</cdr:x>
      <cdr:y>0.20457</cdr:y>
    </cdr:from>
    <cdr:to>
      <cdr:x>0.80869</cdr:x>
      <cdr:y>0.22773</cdr:y>
    </cdr:to>
    <cdr:sp macro="" textlink="">
      <cdr:nvSpPr>
        <cdr:cNvPr id="53346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4426" y="1355449"/>
          <a:ext cx="180556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0.81263</cdr:x>
      <cdr:y>0.20457</cdr:y>
    </cdr:from>
    <cdr:to>
      <cdr:x>0.83727</cdr:x>
      <cdr:y>0.22773</cdr:y>
    </cdr:to>
    <cdr:sp macro="" textlink="">
      <cdr:nvSpPr>
        <cdr:cNvPr id="53347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355449"/>
          <a:ext cx="161211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0.75104</cdr:x>
      <cdr:y>0.20334</cdr:y>
    </cdr:from>
    <cdr:to>
      <cdr:x>0.79317</cdr:x>
      <cdr:y>0.2265</cdr:y>
    </cdr:to>
    <cdr:sp macro="" textlink="">
      <cdr:nvSpPr>
        <cdr:cNvPr id="53348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347305"/>
          <a:ext cx="275670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0.72296</cdr:x>
      <cdr:y>0.20334</cdr:y>
    </cdr:from>
    <cdr:to>
      <cdr:x>0.7609</cdr:x>
      <cdr:y>0.2265</cdr:y>
    </cdr:to>
    <cdr:sp macro="" textlink="">
      <cdr:nvSpPr>
        <cdr:cNvPr id="53349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347305"/>
          <a:ext cx="248264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0.69955</cdr:x>
      <cdr:y>0.20334</cdr:y>
    </cdr:from>
    <cdr:to>
      <cdr:x>0.7402</cdr:x>
      <cdr:y>0.2265</cdr:y>
    </cdr:to>
    <cdr:sp macro="" textlink="">
      <cdr:nvSpPr>
        <cdr:cNvPr id="53350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347305"/>
          <a:ext cx="265997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0.68132</cdr:x>
      <cdr:y>0.20334</cdr:y>
    </cdr:from>
    <cdr:to>
      <cdr:x>0.71778</cdr:x>
      <cdr:y>0.2265</cdr:y>
    </cdr:to>
    <cdr:sp macro="" textlink="">
      <cdr:nvSpPr>
        <cdr:cNvPr id="53351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347305"/>
          <a:ext cx="238591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0.66161</cdr:x>
      <cdr:y>0.20334</cdr:y>
    </cdr:from>
    <cdr:to>
      <cdr:x>0.6966</cdr:x>
      <cdr:y>0.2265</cdr:y>
    </cdr:to>
    <cdr:sp macro="" textlink="">
      <cdr:nvSpPr>
        <cdr:cNvPr id="53352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2554" y="1347305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0.63747</cdr:x>
      <cdr:y>0.20334</cdr:y>
    </cdr:from>
    <cdr:to>
      <cdr:x>0.67812</cdr:x>
      <cdr:y>0.2265</cdr:y>
    </cdr:to>
    <cdr:sp macro="" textlink="">
      <cdr:nvSpPr>
        <cdr:cNvPr id="53353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568" y="1347305"/>
          <a:ext cx="265997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0.59756</cdr:x>
      <cdr:y>0.20063</cdr:y>
    </cdr:from>
    <cdr:to>
      <cdr:x>0.63698</cdr:x>
      <cdr:y>0.2265</cdr:y>
    </cdr:to>
    <cdr:sp macro="" textlink="">
      <cdr:nvSpPr>
        <cdr:cNvPr id="53354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329388"/>
          <a:ext cx="257937" cy="171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0.62835</cdr:x>
      <cdr:y>0.2472</cdr:y>
    </cdr:from>
    <cdr:to>
      <cdr:x>0.66334</cdr:x>
      <cdr:y>0.27036</cdr:y>
    </cdr:to>
    <cdr:sp macro="" textlink="">
      <cdr:nvSpPr>
        <cdr:cNvPr id="53355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4920" y="1637227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0.57194</cdr:x>
      <cdr:y>0.20334</cdr:y>
    </cdr:from>
    <cdr:to>
      <cdr:x>0.60396</cdr:x>
      <cdr:y>0.2265</cdr:y>
    </cdr:to>
    <cdr:sp macro="" textlink="">
      <cdr:nvSpPr>
        <cdr:cNvPr id="53356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347305"/>
          <a:ext cx="209573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0.56036</cdr:x>
      <cdr:y>0.20358</cdr:y>
    </cdr:from>
    <cdr:to>
      <cdr:x>0.58943</cdr:x>
      <cdr:y>0.22674</cdr:y>
    </cdr:to>
    <cdr:sp macro="" textlink="">
      <cdr:nvSpPr>
        <cdr:cNvPr id="53357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348934"/>
          <a:ext cx="190228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0.57194</cdr:x>
      <cdr:y>0.23389</cdr:y>
    </cdr:from>
    <cdr:to>
      <cdr:x>0.5776</cdr:x>
      <cdr:y>0.24473</cdr:y>
    </cdr:to>
    <cdr:sp macro="" textlink="">
      <cdr:nvSpPr>
        <cdr:cNvPr id="53358" name="Freeform 11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45748" y="1549273"/>
          <a:ext cx="37078" cy="7166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0.58179</cdr:x>
      <cdr:y>0.23389</cdr:y>
    </cdr:from>
    <cdr:to>
      <cdr:x>0.58598</cdr:x>
      <cdr:y>0.24621</cdr:y>
    </cdr:to>
    <cdr:sp macro="" textlink="">
      <cdr:nvSpPr>
        <cdr:cNvPr id="53359" name="Freeform 11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10232" y="1549273"/>
          <a:ext cx="27406" cy="814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0.54287</cdr:x>
      <cdr:y>0.20457</cdr:y>
    </cdr:from>
    <cdr:to>
      <cdr:x>0.57785</cdr:x>
      <cdr:y>0.22477</cdr:y>
    </cdr:to>
    <cdr:sp macro="" textlink="">
      <cdr:nvSpPr>
        <cdr:cNvPr id="53360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519" y="1355449"/>
          <a:ext cx="228919" cy="133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0.51725</cdr:x>
      <cdr:y>0.2026</cdr:y>
    </cdr:from>
    <cdr:to>
      <cdr:x>0.55223</cdr:x>
      <cdr:y>0.22576</cdr:y>
    </cdr:to>
    <cdr:sp macro="" textlink="">
      <cdr:nvSpPr>
        <cdr:cNvPr id="53361" name="Text Box 1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7860" y="1342419"/>
          <a:ext cx="228919" cy="15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0.48965</cdr:x>
      <cdr:y>0.20211</cdr:y>
    </cdr:from>
    <cdr:to>
      <cdr:x>0.52464</cdr:x>
      <cdr:y>0.22527</cdr:y>
    </cdr:to>
    <cdr:sp macro="" textlink="">
      <cdr:nvSpPr>
        <cdr:cNvPr id="53362" name="Text Box 1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7304" y="1339161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0.45147</cdr:x>
      <cdr:y>0.20334</cdr:y>
    </cdr:from>
    <cdr:to>
      <cdr:x>0.50099</cdr:x>
      <cdr:y>0.2265</cdr:y>
    </cdr:to>
    <cdr:sp macro="" textlink="">
      <cdr:nvSpPr>
        <cdr:cNvPr id="53363" name="Text Box 1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7428" y="1347305"/>
          <a:ext cx="324033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0.43003</cdr:x>
      <cdr:y>0.20334</cdr:y>
    </cdr:from>
    <cdr:to>
      <cdr:x>0.47364</cdr:x>
      <cdr:y>0.2265</cdr:y>
    </cdr:to>
    <cdr:sp macro="" textlink="">
      <cdr:nvSpPr>
        <cdr:cNvPr id="53364" name="Text Box 1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7174" y="1347305"/>
          <a:ext cx="285343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0.4118</cdr:x>
      <cdr:y>0.20358</cdr:y>
    </cdr:from>
    <cdr:to>
      <cdr:x>0.44383</cdr:x>
      <cdr:y>0.22674</cdr:y>
    </cdr:to>
    <cdr:sp macro="" textlink="">
      <cdr:nvSpPr>
        <cdr:cNvPr id="53365" name="Text Box 1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348934"/>
          <a:ext cx="209574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0.20334</cdr:y>
    </cdr:from>
    <cdr:to>
      <cdr:x>0.4219</cdr:x>
      <cdr:y>0.2265</cdr:y>
    </cdr:to>
    <cdr:sp macro="" textlink="">
      <cdr:nvSpPr>
        <cdr:cNvPr id="53366" name="Text Box 1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347305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0.33617</cdr:x>
      <cdr:y>0.2472</cdr:y>
    </cdr:from>
    <cdr:to>
      <cdr:x>0.37115</cdr:x>
      <cdr:y>0.27036</cdr:y>
    </cdr:to>
    <cdr:sp macro="" textlink="">
      <cdr:nvSpPr>
        <cdr:cNvPr id="53367" name="Text Box 1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637227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0.36623</cdr:x>
      <cdr:y>0.24769</cdr:y>
    </cdr:from>
    <cdr:to>
      <cdr:x>0.40121</cdr:x>
      <cdr:y>0.27085</cdr:y>
    </cdr:to>
    <cdr:sp macro="" textlink="">
      <cdr:nvSpPr>
        <cdr:cNvPr id="53368" name="Text Box 1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640484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0.88383</cdr:x>
      <cdr:y>0.17303</cdr:y>
    </cdr:from>
    <cdr:to>
      <cdr:x>0.96538</cdr:x>
      <cdr:y>0.20482</cdr:y>
    </cdr:to>
    <cdr:sp macro="" textlink="">
      <cdr:nvSpPr>
        <cdr:cNvPr id="53369" name="Text Box 1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6674" y="1146966"/>
          <a:ext cx="533607" cy="210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0.90354</cdr:x>
      <cdr:y>0.21221</cdr:y>
    </cdr:from>
    <cdr:to>
      <cdr:x>0.93852</cdr:x>
      <cdr:y>0.23537</cdr:y>
    </cdr:to>
    <cdr:sp macro="" textlink="">
      <cdr:nvSpPr>
        <cdr:cNvPr id="53370" name="Text Box 1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15643" y="1405941"/>
          <a:ext cx="228919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0.90551</cdr:x>
      <cdr:y>0.2504</cdr:y>
    </cdr:from>
    <cdr:to>
      <cdr:x>0.94493</cdr:x>
      <cdr:y>0.27356</cdr:y>
    </cdr:to>
    <cdr:sp macro="" textlink="">
      <cdr:nvSpPr>
        <cdr:cNvPr id="53371" name="Text Box 1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8539" y="1658401"/>
          <a:ext cx="257937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0.84072</cdr:x>
      <cdr:y>0.83214</cdr:y>
    </cdr:from>
    <cdr:to>
      <cdr:x>0.93089</cdr:x>
      <cdr:y>0.85235</cdr:y>
    </cdr:to>
    <cdr:sp macro="" textlink="">
      <cdr:nvSpPr>
        <cdr:cNvPr id="53372" name="Text Box 1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5503939"/>
          <a:ext cx="590031" cy="133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0.88555</cdr:x>
      <cdr:y>0.83091</cdr:y>
    </cdr:from>
    <cdr:to>
      <cdr:x>0.98459</cdr:x>
      <cdr:y>0.85112</cdr:y>
    </cdr:to>
    <cdr:sp macro="" textlink="">
      <cdr:nvSpPr>
        <cdr:cNvPr id="53373" name="Text Box 1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7959" y="5495795"/>
          <a:ext cx="648066" cy="133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0.89984</cdr:x>
      <cdr:y>0.85358</cdr:y>
    </cdr:from>
    <cdr:to>
      <cdr:x>0.96981</cdr:x>
      <cdr:y>0.87674</cdr:y>
    </cdr:to>
    <cdr:sp macro="" textlink="">
      <cdr:nvSpPr>
        <cdr:cNvPr id="53374" name="Text Box 1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1461" y="5645642"/>
          <a:ext cx="457838" cy="153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0.67639</cdr:x>
      <cdr:y>0.85038</cdr:y>
    </cdr:from>
    <cdr:to>
      <cdr:x>0.92965</cdr:x>
      <cdr:y>0.88216</cdr:y>
    </cdr:to>
    <cdr:sp macro="" textlink="">
      <cdr:nvSpPr>
        <cdr:cNvPr id="53375" name="Text Box 1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81" y="5624468"/>
          <a:ext cx="1657245" cy="210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0.01639</cdr:x>
      <cdr:y>0.82623</cdr:y>
    </cdr:from>
    <cdr:to>
      <cdr:x>0.08907</cdr:x>
      <cdr:y>0.85062</cdr:y>
    </cdr:to>
    <cdr:sp macro="" textlink="">
      <cdr:nvSpPr>
        <cdr:cNvPr id="53376" name="Text Box 1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448" y="5464848"/>
          <a:ext cx="475571" cy="161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0.01639</cdr:x>
      <cdr:y>0.84668</cdr:y>
    </cdr:from>
    <cdr:to>
      <cdr:x>0.08907</cdr:x>
      <cdr:y>0.88266</cdr:y>
    </cdr:to>
    <cdr:sp macro="" textlink="">
      <cdr:nvSpPr>
        <cdr:cNvPr id="53377" name="Text Box 1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448" y="5600036"/>
          <a:ext cx="475571" cy="237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0.0159</cdr:x>
      <cdr:y>0.24375</cdr:y>
    </cdr:from>
    <cdr:to>
      <cdr:x>0.33174</cdr:x>
      <cdr:y>0.27824</cdr:y>
    </cdr:to>
    <cdr:sp macro="" textlink="">
      <cdr:nvSpPr>
        <cdr:cNvPr id="53378" name="Text Box 1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24" y="1614424"/>
          <a:ext cx="2066720" cy="228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(cm/s )</a:t>
          </a:r>
          <a:r>
            <a:rPr kumimoji="0" lang="fa-IR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لگاريتم سرعت سقوط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0.0393</cdr:x>
      <cdr:y>0.18831</cdr:y>
    </cdr:from>
    <cdr:to>
      <cdr:x>0.05384</cdr:x>
      <cdr:y>0.23019</cdr:y>
    </cdr:to>
    <cdr:sp macro="" textlink="">
      <cdr:nvSpPr>
        <cdr:cNvPr id="53379" name="Text Box 1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74" y="1247950"/>
          <a:ext cx="95114" cy="276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0.09474</cdr:x>
      <cdr:y>0.19102</cdr:y>
    </cdr:from>
    <cdr:to>
      <cdr:x>0.21693</cdr:x>
      <cdr:y>0.22428</cdr:y>
    </cdr:to>
    <cdr:sp macro="" textlink="">
      <cdr:nvSpPr>
        <cdr:cNvPr id="53380" name="Text Box 1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098" y="1265866"/>
          <a:ext cx="799604" cy="219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FF0000"/>
              </a:solidFill>
              <a:latin typeface="Arial"/>
              <a:cs typeface="Arial"/>
            </a:rPr>
            <a:t>SM</a:t>
          </a:r>
        </a:p>
      </cdr:txBody>
    </cdr:sp>
  </cdr:relSizeAnchor>
  <cdr:relSizeAnchor xmlns:cdr="http://schemas.openxmlformats.org/drawingml/2006/chartDrawing">
    <cdr:from>
      <cdr:x>0.0159</cdr:x>
      <cdr:y>0.14198</cdr:y>
    </cdr:from>
    <cdr:to>
      <cdr:x>0.33174</cdr:x>
      <cdr:y>0.19521</cdr:y>
    </cdr:to>
    <cdr:sp macro="" textlink="">
      <cdr:nvSpPr>
        <cdr:cNvPr id="53381" name="Text Box 1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24" y="941740"/>
          <a:ext cx="2066720" cy="351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0.85328</cdr:x>
      <cdr:y>0.21935</cdr:y>
    </cdr:from>
    <cdr:to>
      <cdr:x>0.87225</cdr:x>
      <cdr:y>0.23364</cdr:y>
    </cdr:to>
    <cdr:sp macro="" textlink="">
      <cdr:nvSpPr>
        <cdr:cNvPr id="53382" name="Text Box 1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773" y="1453175"/>
          <a:ext cx="124132" cy="94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0.25853</cdr:y>
    </cdr:from>
    <cdr:to>
      <cdr:x>0.83554</cdr:x>
      <cdr:y>0.27282</cdr:y>
    </cdr:to>
    <cdr:sp macro="" textlink="">
      <cdr:nvSpPr>
        <cdr:cNvPr id="53383" name="Text Box 1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712151"/>
          <a:ext cx="124132" cy="94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0.85402</cdr:x>
      <cdr:y>0.26099</cdr:y>
    </cdr:from>
    <cdr:to>
      <cdr:x>0.87299</cdr:x>
      <cdr:y>0.27529</cdr:y>
    </cdr:to>
    <cdr:sp macro="" textlink="">
      <cdr:nvSpPr>
        <cdr:cNvPr id="53384" name="Text Box 1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609" y="1728438"/>
          <a:ext cx="124132" cy="94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0.21935</cdr:y>
    </cdr:from>
    <cdr:to>
      <cdr:x>0.83554</cdr:x>
      <cdr:y>0.23364</cdr:y>
    </cdr:to>
    <cdr:sp macro="" textlink="">
      <cdr:nvSpPr>
        <cdr:cNvPr id="53385" name="Text Box 1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453175"/>
          <a:ext cx="124132" cy="94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0.33962</cdr:x>
      <cdr:y>0.03206</cdr:y>
    </cdr:from>
    <cdr:to>
      <cdr:x>0.65847</cdr:x>
      <cdr:y>0.07713</cdr:y>
    </cdr:to>
    <cdr:sp macro="" textlink="">
      <cdr:nvSpPr>
        <cdr:cNvPr id="139" name="Text Box 62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5157" y="214086"/>
          <a:ext cx="2117250" cy="300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36576" rIns="27432" bIns="36576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a-IR" sz="1400" b="1" i="0" strike="noStrike">
              <a:solidFill>
                <a:schemeClr val="tx1"/>
              </a:solidFill>
              <a:cs typeface="B Nazanin" panose="00000400000000000000" pitchFamily="2" charset="-78"/>
            </a:rPr>
            <a:t>خاک ماسه لاي‌دار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0.03118</cdr:x>
      <cdr:y>0.11459</cdr:y>
    </cdr:from>
    <cdr:to>
      <cdr:x>0.98105</cdr:x>
      <cdr:y>0.83606</cdr:y>
    </cdr:to>
    <cdr:sp macro="" textlink="">
      <cdr:nvSpPr>
        <cdr:cNvPr id="54273" name="Rectangl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735" y="836066"/>
          <a:ext cx="6206590" cy="5263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0.07232</cdr:x>
      <cdr:y>0.83606</cdr:y>
    </cdr:from>
    <cdr:to>
      <cdr:x>0.88876</cdr:x>
      <cdr:y>0.88171</cdr:y>
    </cdr:to>
    <cdr:sp macro="" textlink="">
      <cdr:nvSpPr>
        <cdr:cNvPr id="54274" name="Rectangl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6111162"/>
          <a:ext cx="5342520" cy="333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0.86806</cdr:x>
      <cdr:y>0.27102</cdr:y>
    </cdr:from>
    <cdr:to>
      <cdr:x>0.86806</cdr:x>
      <cdr:y>0.28386</cdr:y>
    </cdr:to>
    <cdr:sp macro="" textlink="">
      <cdr:nvSpPr>
        <cdr:cNvPr id="54275" name="Line 10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83499" y="1983194"/>
          <a:ext cx="0" cy="937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0.84244</cdr:x>
      <cdr:y>0.27102</cdr:y>
    </cdr:from>
    <cdr:to>
      <cdr:x>0.84244</cdr:x>
      <cdr:y>0.28336</cdr:y>
    </cdr:to>
    <cdr:sp macro="" textlink="">
      <cdr:nvSpPr>
        <cdr:cNvPr id="54276" name="Freeform 10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15840" y="1983194"/>
          <a:ext cx="0" cy="9013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0.27102</cdr:y>
    </cdr:from>
    <cdr:to>
      <cdr:x>0.81904</cdr:x>
      <cdr:y>0.28386</cdr:y>
    </cdr:to>
    <cdr:sp macro="" textlink="">
      <cdr:nvSpPr>
        <cdr:cNvPr id="54277" name="Freeform 10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983194"/>
          <a:ext cx="0" cy="9373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0.78849</cdr:x>
      <cdr:y>0.26979</cdr:y>
    </cdr:from>
    <cdr:to>
      <cdr:x>0.79021</cdr:x>
      <cdr:y>0.28386</cdr:y>
    </cdr:to>
    <cdr:sp macro="" textlink="">
      <cdr:nvSpPr>
        <cdr:cNvPr id="54278" name="Freeform 103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62789" y="1974181"/>
          <a:ext cx="11285" cy="10274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0.26856</cdr:y>
    </cdr:from>
    <cdr:to>
      <cdr:x>0.76779</cdr:x>
      <cdr:y>0.28386</cdr:y>
    </cdr:to>
    <cdr:sp macro="" textlink="">
      <cdr:nvSpPr>
        <cdr:cNvPr id="54279" name="Freeform 103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965168"/>
          <a:ext cx="11285" cy="1117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0.71532</cdr:x>
      <cdr:y>0.26856</cdr:y>
    </cdr:from>
    <cdr:to>
      <cdr:x>0.71532</cdr:x>
      <cdr:y>0.28386</cdr:y>
    </cdr:to>
    <cdr:sp macro="" textlink="">
      <cdr:nvSpPr>
        <cdr:cNvPr id="54280" name="Freeform 103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83993" y="1965168"/>
          <a:ext cx="0" cy="1117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0.27102</cdr:y>
    </cdr:from>
    <cdr:to>
      <cdr:x>0.67073</cdr:x>
      <cdr:y>0.28336</cdr:y>
    </cdr:to>
    <cdr:sp macro="" textlink="">
      <cdr:nvSpPr>
        <cdr:cNvPr id="54281" name="Freeform 103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983194"/>
          <a:ext cx="33854" cy="9013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0.26979</cdr:y>
    </cdr:from>
    <cdr:to>
      <cdr:x>0.61678</cdr:x>
      <cdr:y>0.28336</cdr:y>
    </cdr:to>
    <cdr:sp macro="" textlink="">
      <cdr:nvSpPr>
        <cdr:cNvPr id="54282" name="Freeform 10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974181"/>
          <a:ext cx="33854" cy="991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0.27201</cdr:y>
    </cdr:from>
    <cdr:to>
      <cdr:x>0.55445</cdr:x>
      <cdr:y>0.28386</cdr:y>
    </cdr:to>
    <cdr:sp macro="" textlink="">
      <cdr:nvSpPr>
        <cdr:cNvPr id="54283" name="Freeform 10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990404"/>
          <a:ext cx="0" cy="865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0.47142</cdr:x>
      <cdr:y>0.27127</cdr:y>
    </cdr:from>
    <cdr:to>
      <cdr:x>0.47142</cdr:x>
      <cdr:y>0.28386</cdr:y>
    </cdr:to>
    <cdr:sp macro="" textlink="">
      <cdr:nvSpPr>
        <cdr:cNvPr id="54284" name="Freeform 103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88008" y="1984997"/>
          <a:ext cx="0" cy="9193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0.27102</cdr:y>
    </cdr:from>
    <cdr:to>
      <cdr:x>0.39677</cdr:x>
      <cdr:y>0.28386</cdr:y>
    </cdr:to>
    <cdr:sp macro="" textlink="">
      <cdr:nvSpPr>
        <cdr:cNvPr id="54285" name="Freeform 103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983194"/>
          <a:ext cx="0" cy="9373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0.86067</cdr:x>
      <cdr:y>0.24413</cdr:y>
    </cdr:from>
    <cdr:to>
      <cdr:x>0.88531</cdr:x>
      <cdr:y>0.2651</cdr:y>
    </cdr:to>
    <cdr:sp macro="" textlink="">
      <cdr:nvSpPr>
        <cdr:cNvPr id="54286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5136" y="1786710"/>
          <a:ext cx="161211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0.8348</cdr:x>
      <cdr:y>0.24413</cdr:y>
    </cdr:from>
    <cdr:to>
      <cdr:x>0.86388</cdr:x>
      <cdr:y>0.2651</cdr:y>
    </cdr:to>
    <cdr:sp macro="" textlink="">
      <cdr:nvSpPr>
        <cdr:cNvPr id="54287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865" y="1786710"/>
          <a:ext cx="190228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0.81263</cdr:x>
      <cdr:y>0.24413</cdr:y>
    </cdr:from>
    <cdr:to>
      <cdr:x>0.83727</cdr:x>
      <cdr:y>0.2651</cdr:y>
    </cdr:to>
    <cdr:sp macro="" textlink="">
      <cdr:nvSpPr>
        <cdr:cNvPr id="54288" name="Text Box 10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786710"/>
          <a:ext cx="161211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0.77839</cdr:x>
      <cdr:y>0.24413</cdr:y>
    </cdr:from>
    <cdr:to>
      <cdr:x>0.81041</cdr:x>
      <cdr:y>0.2651</cdr:y>
    </cdr:to>
    <cdr:sp macro="" textlink="">
      <cdr:nvSpPr>
        <cdr:cNvPr id="54289" name="Text Box 10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6693" y="1786710"/>
          <a:ext cx="209573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0.75104</cdr:x>
      <cdr:y>0.24413</cdr:y>
    </cdr:from>
    <cdr:to>
      <cdr:x>0.78898</cdr:x>
      <cdr:y>0.2651</cdr:y>
    </cdr:to>
    <cdr:sp macro="" textlink="">
      <cdr:nvSpPr>
        <cdr:cNvPr id="54290" name="Text Box 10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786710"/>
          <a:ext cx="248264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0.69955</cdr:x>
      <cdr:y>0.24413</cdr:y>
    </cdr:from>
    <cdr:to>
      <cdr:x>0.74464</cdr:x>
      <cdr:y>0.2651</cdr:y>
    </cdr:to>
    <cdr:sp macro="" textlink="">
      <cdr:nvSpPr>
        <cdr:cNvPr id="54291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786710"/>
          <a:ext cx="295015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0.85648</cdr:x>
      <cdr:y>0.27102</cdr:y>
    </cdr:from>
    <cdr:to>
      <cdr:x>0.85648</cdr:x>
      <cdr:y>0.28336</cdr:y>
    </cdr:to>
    <cdr:sp macro="" textlink="">
      <cdr:nvSpPr>
        <cdr:cNvPr id="54292" name="Line 104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07730" y="1983194"/>
          <a:ext cx="0" cy="901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0.84737</cdr:x>
      <cdr:y>0.24413</cdr:y>
    </cdr:from>
    <cdr:to>
      <cdr:x>0.87792</cdr:x>
      <cdr:y>0.2651</cdr:y>
    </cdr:to>
    <cdr:sp macro="" textlink="">
      <cdr:nvSpPr>
        <cdr:cNvPr id="54293" name="Text Box 10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786710"/>
          <a:ext cx="199901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0.73872</cdr:x>
      <cdr:y>0.26856</cdr:y>
    </cdr:from>
    <cdr:to>
      <cdr:x>0.73872</cdr:x>
      <cdr:y>0.28386</cdr:y>
    </cdr:to>
    <cdr:sp macro="" textlink="">
      <cdr:nvSpPr>
        <cdr:cNvPr id="54294" name="Freeform 104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965168"/>
          <a:ext cx="0" cy="11176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0.72296</cdr:x>
      <cdr:y>0.24413</cdr:y>
    </cdr:from>
    <cdr:to>
      <cdr:x>0.7609</cdr:x>
      <cdr:y>0.2651</cdr:y>
    </cdr:to>
    <cdr:sp macro="" textlink="">
      <cdr:nvSpPr>
        <cdr:cNvPr id="54295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786710"/>
          <a:ext cx="248264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0.69389</cdr:x>
      <cdr:y>0.27102</cdr:y>
    </cdr:from>
    <cdr:to>
      <cdr:x>0.69389</cdr:x>
      <cdr:y>0.28386</cdr:y>
    </cdr:to>
    <cdr:sp macro="" textlink="">
      <cdr:nvSpPr>
        <cdr:cNvPr id="54296" name="Line 104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43740" y="1983194"/>
          <a:ext cx="0" cy="937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0.68132</cdr:x>
      <cdr:y>0.24413</cdr:y>
    </cdr:from>
    <cdr:to>
      <cdr:x>0.7163</cdr:x>
      <cdr:y>0.2651</cdr:y>
    </cdr:to>
    <cdr:sp macro="" textlink="">
      <cdr:nvSpPr>
        <cdr:cNvPr id="54297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786710"/>
          <a:ext cx="22891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0.65324</cdr:x>
      <cdr:y>0.24339</cdr:y>
    </cdr:from>
    <cdr:to>
      <cdr:x>0.6998</cdr:x>
      <cdr:y>0.26436</cdr:y>
    </cdr:to>
    <cdr:sp macro="" textlink="">
      <cdr:nvSpPr>
        <cdr:cNvPr id="54298" name="Text Box 1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7743" y="1781302"/>
          <a:ext cx="304688" cy="153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0.64585</cdr:x>
      <cdr:y>0.24413</cdr:y>
    </cdr:from>
    <cdr:to>
      <cdr:x>0.68379</cdr:x>
      <cdr:y>0.2651</cdr:y>
    </cdr:to>
    <cdr:sp macro="" textlink="">
      <cdr:nvSpPr>
        <cdr:cNvPr id="54299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9379" y="1786710"/>
          <a:ext cx="248265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0.6589</cdr:x>
      <cdr:y>0.27102</cdr:y>
    </cdr:from>
    <cdr:to>
      <cdr:x>0.6589</cdr:x>
      <cdr:y>0.28386</cdr:y>
    </cdr:to>
    <cdr:sp macro="" textlink="">
      <cdr:nvSpPr>
        <cdr:cNvPr id="54300" name="Freeform 105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14821" y="1983194"/>
          <a:ext cx="0" cy="9373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0.63993</cdr:x>
      <cdr:y>0.27102</cdr:y>
    </cdr:from>
    <cdr:to>
      <cdr:x>0.63993</cdr:x>
      <cdr:y>0.28386</cdr:y>
    </cdr:to>
    <cdr:sp macro="" textlink="">
      <cdr:nvSpPr>
        <cdr:cNvPr id="54301" name="Freeform 105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90689" y="1983194"/>
          <a:ext cx="0" cy="9373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0.62096</cdr:x>
      <cdr:y>0.20095</cdr:y>
    </cdr:from>
    <cdr:to>
      <cdr:x>0.65595</cdr:x>
      <cdr:y>0.22192</cdr:y>
    </cdr:to>
    <cdr:sp macro="" textlink="">
      <cdr:nvSpPr>
        <cdr:cNvPr id="54302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6557" y="1471254"/>
          <a:ext cx="22891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0.6217</cdr:x>
      <cdr:y>0.26979</cdr:y>
    </cdr:from>
    <cdr:to>
      <cdr:x>0.6217</cdr:x>
      <cdr:y>0.28386</cdr:y>
    </cdr:to>
    <cdr:sp macro="" textlink="">
      <cdr:nvSpPr>
        <cdr:cNvPr id="54303" name="Line 10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71393" y="1974181"/>
          <a:ext cx="0" cy="1027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0.6116</cdr:x>
      <cdr:y>0.24364</cdr:y>
    </cdr:from>
    <cdr:to>
      <cdr:x>0.64363</cdr:x>
      <cdr:y>0.26461</cdr:y>
    </cdr:to>
    <cdr:sp macro="" textlink="">
      <cdr:nvSpPr>
        <cdr:cNvPr id="54304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5297" y="1783105"/>
          <a:ext cx="209573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0.59756</cdr:x>
      <cdr:y>0.24413</cdr:y>
    </cdr:from>
    <cdr:to>
      <cdr:x>0.63698</cdr:x>
      <cdr:y>0.2651</cdr:y>
    </cdr:to>
    <cdr:sp macro="" textlink="">
      <cdr:nvSpPr>
        <cdr:cNvPr id="54305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786710"/>
          <a:ext cx="257937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0.58598</cdr:x>
      <cdr:y>0.27102</cdr:y>
    </cdr:from>
    <cdr:to>
      <cdr:x>0.59091</cdr:x>
      <cdr:y>0.28336</cdr:y>
    </cdr:to>
    <cdr:sp macro="" textlink="">
      <cdr:nvSpPr>
        <cdr:cNvPr id="54306" name="Freeform 105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37638" y="1983194"/>
          <a:ext cx="32242" cy="9013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0.57613</cdr:x>
      <cdr:y>0.26979</cdr:y>
    </cdr:from>
    <cdr:to>
      <cdr:x>0.5776</cdr:x>
      <cdr:y>0.28386</cdr:y>
    </cdr:to>
    <cdr:sp macro="" textlink="">
      <cdr:nvSpPr>
        <cdr:cNvPr id="54307" name="Freeform 10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73153" y="1974181"/>
          <a:ext cx="9673" cy="10274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0.57194</cdr:x>
      <cdr:y>0.24413</cdr:y>
    </cdr:from>
    <cdr:to>
      <cdr:x>0.61259</cdr:x>
      <cdr:y>0.2651</cdr:y>
    </cdr:to>
    <cdr:sp macro="" textlink="">
      <cdr:nvSpPr>
        <cdr:cNvPr id="54308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786710"/>
          <a:ext cx="265997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0.56036</cdr:x>
      <cdr:y>0.24413</cdr:y>
    </cdr:from>
    <cdr:to>
      <cdr:x>0.60101</cdr:x>
      <cdr:y>0.2651</cdr:y>
    </cdr:to>
    <cdr:sp macro="" textlink="">
      <cdr:nvSpPr>
        <cdr:cNvPr id="54309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786710"/>
          <a:ext cx="265997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0.53868</cdr:x>
      <cdr:y>0.24413</cdr:y>
    </cdr:from>
    <cdr:to>
      <cdr:x>0.5882</cdr:x>
      <cdr:y>0.2651</cdr:y>
    </cdr:to>
    <cdr:sp macro="" textlink="">
      <cdr:nvSpPr>
        <cdr:cNvPr id="54310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8113" y="1786710"/>
          <a:ext cx="324034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0.52784</cdr:x>
      <cdr:y>0.27102</cdr:y>
    </cdr:from>
    <cdr:to>
      <cdr:x>0.52784</cdr:x>
      <cdr:y>0.28386</cdr:y>
    </cdr:to>
    <cdr:sp macro="" textlink="">
      <cdr:nvSpPr>
        <cdr:cNvPr id="54311" name="Freeform 106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983194"/>
          <a:ext cx="0" cy="9373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0.51133</cdr:x>
      <cdr:y>0.24413</cdr:y>
    </cdr:from>
    <cdr:to>
      <cdr:x>0.55198</cdr:x>
      <cdr:y>0.2651</cdr:y>
    </cdr:to>
    <cdr:sp macro="" textlink="">
      <cdr:nvSpPr>
        <cdr:cNvPr id="54312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9169" y="1786710"/>
          <a:ext cx="265998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0.50468</cdr:x>
      <cdr:y>0.26979</cdr:y>
    </cdr:from>
    <cdr:to>
      <cdr:x>0.50468</cdr:x>
      <cdr:y>0.28386</cdr:y>
    </cdr:to>
    <cdr:sp macro="" textlink="">
      <cdr:nvSpPr>
        <cdr:cNvPr id="54313" name="Freeform 106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974181"/>
          <a:ext cx="0" cy="10274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0.49212</cdr:x>
      <cdr:y>0.24339</cdr:y>
    </cdr:from>
    <cdr:to>
      <cdr:x>0.5271</cdr:x>
      <cdr:y>0.26436</cdr:y>
    </cdr:to>
    <cdr:sp macro="" textlink="">
      <cdr:nvSpPr>
        <cdr:cNvPr id="54314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425" y="1781302"/>
          <a:ext cx="228919" cy="153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0.46058</cdr:x>
      <cdr:y>0.24536</cdr:y>
    </cdr:from>
    <cdr:to>
      <cdr:x>0.49261</cdr:x>
      <cdr:y>0.26486</cdr:y>
    </cdr:to>
    <cdr:sp macro="" textlink="">
      <cdr:nvSpPr>
        <cdr:cNvPr id="54315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7076" y="1795723"/>
          <a:ext cx="209573" cy="142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0.45147</cdr:x>
      <cdr:y>0.27127</cdr:y>
    </cdr:from>
    <cdr:to>
      <cdr:x>0.45147</cdr:x>
      <cdr:y>0.28386</cdr:y>
    </cdr:to>
    <cdr:sp macro="" textlink="">
      <cdr:nvSpPr>
        <cdr:cNvPr id="54316" name="Freeform 106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57428" y="1984997"/>
          <a:ext cx="0" cy="9193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0.44087</cdr:x>
      <cdr:y>0.24487</cdr:y>
    </cdr:from>
    <cdr:to>
      <cdr:x>0.46699</cdr:x>
      <cdr:y>0.26584</cdr:y>
    </cdr:to>
    <cdr:sp macro="" textlink="">
      <cdr:nvSpPr>
        <cdr:cNvPr id="54317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8107" y="1792118"/>
          <a:ext cx="170883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0.42412</cdr:x>
      <cdr:y>0.26979</cdr:y>
    </cdr:from>
    <cdr:to>
      <cdr:x>0.42412</cdr:x>
      <cdr:y>0.28336</cdr:y>
    </cdr:to>
    <cdr:sp macro="" textlink="">
      <cdr:nvSpPr>
        <cdr:cNvPr id="54318" name="Freeform 107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78484" y="1974181"/>
          <a:ext cx="0" cy="991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0.4118</cdr:x>
      <cdr:y>0.24413</cdr:y>
    </cdr:from>
    <cdr:to>
      <cdr:x>0.44383</cdr:x>
      <cdr:y>0.2651</cdr:y>
    </cdr:to>
    <cdr:sp macro="" textlink="">
      <cdr:nvSpPr>
        <cdr:cNvPr id="54319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786710"/>
          <a:ext cx="209574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0.24413</cdr:y>
    </cdr:from>
    <cdr:to>
      <cdr:x>0.4219</cdr:x>
      <cdr:y>0.2651</cdr:y>
    </cdr:to>
    <cdr:sp macro="" textlink="">
      <cdr:nvSpPr>
        <cdr:cNvPr id="54320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786710"/>
          <a:ext cx="22891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0.3778</cdr:x>
      <cdr:y>0.26979</cdr:y>
    </cdr:from>
    <cdr:to>
      <cdr:x>0.38101</cdr:x>
      <cdr:y>0.28386</cdr:y>
    </cdr:to>
    <cdr:sp macro="" textlink="">
      <cdr:nvSpPr>
        <cdr:cNvPr id="54321" name="Freeform 107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75408" y="1974181"/>
          <a:ext cx="20957" cy="10274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0.27102</cdr:y>
    </cdr:from>
    <cdr:to>
      <cdr:x>0.34701</cdr:x>
      <cdr:y>0.28386</cdr:y>
    </cdr:to>
    <cdr:sp macro="" textlink="">
      <cdr:nvSpPr>
        <cdr:cNvPr id="54322" name="Freeform 10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983194"/>
          <a:ext cx="0" cy="9373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0.36623</cdr:x>
      <cdr:y>0.20095</cdr:y>
    </cdr:from>
    <cdr:to>
      <cdr:x>0.40688</cdr:x>
      <cdr:y>0.22192</cdr:y>
    </cdr:to>
    <cdr:sp macro="" textlink="">
      <cdr:nvSpPr>
        <cdr:cNvPr id="54323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471254"/>
          <a:ext cx="265997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0.33617</cdr:x>
      <cdr:y>0.20095</cdr:y>
    </cdr:from>
    <cdr:to>
      <cdr:x>0.37115</cdr:x>
      <cdr:y>0.22192</cdr:y>
    </cdr:to>
    <cdr:sp macro="" textlink="">
      <cdr:nvSpPr>
        <cdr:cNvPr id="54324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471254"/>
          <a:ext cx="22891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0.88555</cdr:x>
      <cdr:y>0.27251</cdr:y>
    </cdr:from>
    <cdr:to>
      <cdr:x>0.88555</cdr:x>
      <cdr:y>0.28386</cdr:y>
    </cdr:to>
    <cdr:sp macro="" textlink="">
      <cdr:nvSpPr>
        <cdr:cNvPr id="54325" name="Line 107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97959" y="1994010"/>
          <a:ext cx="0" cy="829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0.87545</cdr:x>
      <cdr:y>0.24339</cdr:y>
    </cdr:from>
    <cdr:to>
      <cdr:x>0.90452</cdr:x>
      <cdr:y>0.26806</cdr:y>
    </cdr:to>
    <cdr:sp macro="" textlink="">
      <cdr:nvSpPr>
        <cdr:cNvPr id="54326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781302"/>
          <a:ext cx="190229" cy="180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0.85722</cdr:x>
      <cdr:y>0.83606</cdr:y>
    </cdr:from>
    <cdr:to>
      <cdr:x>0.85722</cdr:x>
      <cdr:y>0.88121</cdr:y>
    </cdr:to>
    <cdr:sp macro="" textlink="">
      <cdr:nvSpPr>
        <cdr:cNvPr id="54327" name="Line 107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2567" y="6111162"/>
          <a:ext cx="0" cy="3298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0.61333</cdr:x>
      <cdr:y>0.83606</cdr:y>
    </cdr:from>
    <cdr:to>
      <cdr:x>0.61333</cdr:x>
      <cdr:y>0.85703</cdr:y>
    </cdr:to>
    <cdr:sp macro="" textlink="">
      <cdr:nvSpPr>
        <cdr:cNvPr id="54328" name="Freeform 108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16581" y="6111162"/>
          <a:ext cx="0" cy="15322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0.38199</cdr:x>
      <cdr:y>0.83729</cdr:y>
    </cdr:from>
    <cdr:to>
      <cdr:x>0.38199</cdr:x>
      <cdr:y>0.88121</cdr:y>
    </cdr:to>
    <cdr:sp macro="" textlink="">
      <cdr:nvSpPr>
        <cdr:cNvPr id="54329" name="Freeform 108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02814" y="6120175"/>
          <a:ext cx="0" cy="32086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0.85777</cdr:y>
    </cdr:from>
    <cdr:to>
      <cdr:x>0.88802</cdr:x>
      <cdr:y>0.85777</cdr:y>
    </cdr:to>
    <cdr:sp macro="" textlink="">
      <cdr:nvSpPr>
        <cdr:cNvPr id="54330" name="Line 108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6396" y="6269792"/>
          <a:ext cx="533768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0.8595</cdr:y>
    </cdr:from>
    <cdr:to>
      <cdr:x>0.93384</cdr:x>
      <cdr:y>0.87776</cdr:y>
    </cdr:to>
    <cdr:sp macro="" textlink="">
      <cdr:nvSpPr>
        <cdr:cNvPr id="54331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6282410"/>
          <a:ext cx="609377" cy="133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0.6084</cdr:x>
      <cdr:y>0.82841</cdr:y>
    </cdr:from>
    <cdr:to>
      <cdr:x>0.99568</cdr:x>
      <cdr:y>0.86098</cdr:y>
    </cdr:to>
    <cdr:sp macro="" textlink="">
      <cdr:nvSpPr>
        <cdr:cNvPr id="54332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4339" y="6055281"/>
          <a:ext cx="2534231" cy="237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0.67467</cdr:x>
      <cdr:y>0.85777</cdr:y>
    </cdr:from>
    <cdr:to>
      <cdr:x>0.67639</cdr:x>
      <cdr:y>0.88121</cdr:y>
    </cdr:to>
    <cdr:sp macro="" textlink="">
      <cdr:nvSpPr>
        <cdr:cNvPr id="54333" name="Freeform 10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417996" y="6269792"/>
          <a:ext cx="11285" cy="1712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0.12381</cdr:x>
      <cdr:y>0.83606</cdr:y>
    </cdr:from>
    <cdr:to>
      <cdr:x>0.48473</cdr:x>
      <cdr:y>0.86468</cdr:y>
    </cdr:to>
    <cdr:sp macro="" textlink="">
      <cdr:nvSpPr>
        <cdr:cNvPr id="54334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326" y="6111162"/>
          <a:ext cx="2361736" cy="209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0.10484</cdr:x>
      <cdr:y>0.85605</cdr:y>
    </cdr:from>
    <cdr:to>
      <cdr:x>0.50961</cdr:x>
      <cdr:y>0.88467</cdr:y>
    </cdr:to>
    <cdr:sp macro="" textlink="">
      <cdr:nvSpPr>
        <cdr:cNvPr id="54335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194" y="6257173"/>
          <a:ext cx="2648691" cy="209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0.12208</cdr:x>
      <cdr:y>0.85777</cdr:y>
    </cdr:from>
    <cdr:to>
      <cdr:x>0.12208</cdr:x>
      <cdr:y>0.88121</cdr:y>
    </cdr:to>
    <cdr:sp macro="" textlink="">
      <cdr:nvSpPr>
        <cdr:cNvPr id="54336" name="Freeform 10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02042" y="6269792"/>
          <a:ext cx="0" cy="17124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0.85037</cdr:y>
    </cdr:from>
    <cdr:to>
      <cdr:x>0.13785</cdr:x>
      <cdr:y>0.88294</cdr:y>
    </cdr:to>
    <cdr:sp macro="" textlink="">
      <cdr:nvSpPr>
        <cdr:cNvPr id="54337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6215713"/>
          <a:ext cx="428820" cy="237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0.38273</cdr:x>
      <cdr:y>0.85037</cdr:y>
    </cdr:from>
    <cdr:to>
      <cdr:x>0.80056</cdr:x>
      <cdr:y>0.88294</cdr:y>
    </cdr:to>
    <cdr:sp macro="" textlink="">
      <cdr:nvSpPr>
        <cdr:cNvPr id="54338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7650" y="6215713"/>
          <a:ext cx="2734132" cy="237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0.38347</cdr:x>
      <cdr:y>0.82841</cdr:y>
    </cdr:from>
    <cdr:to>
      <cdr:x>0.70818</cdr:x>
      <cdr:y>0.86098</cdr:y>
    </cdr:to>
    <cdr:sp macro="" textlink="">
      <cdr:nvSpPr>
        <cdr:cNvPr id="54339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2486" y="6055281"/>
          <a:ext cx="2124756" cy="237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0.03118</cdr:x>
      <cdr:y>0.28386</cdr:y>
    </cdr:from>
    <cdr:to>
      <cdr:x>0.9639</cdr:x>
      <cdr:y>0.28386</cdr:y>
    </cdr:to>
    <cdr:sp macro="" textlink="">
      <cdr:nvSpPr>
        <cdr:cNvPr id="54340" name="Line 109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7174" y="2076929"/>
          <a:ext cx="61034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0.03142</cdr:x>
      <cdr:y>0.24339</cdr:y>
    </cdr:from>
    <cdr:to>
      <cdr:x>0.9639</cdr:x>
      <cdr:y>0.25227</cdr:y>
    </cdr:to>
    <cdr:sp macro="" textlink="">
      <cdr:nvSpPr>
        <cdr:cNvPr id="54341" name="Freeform 10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8786" y="1781302"/>
          <a:ext cx="6101823" cy="64894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0.32804</cdr:x>
      <cdr:y>0.11459</cdr:y>
    </cdr:from>
    <cdr:to>
      <cdr:x>0.33617</cdr:x>
      <cdr:y>0.28336</cdr:y>
    </cdr:to>
    <cdr:sp macro="" textlink="">
      <cdr:nvSpPr>
        <cdr:cNvPr id="54342" name="Freeform 109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9762" y="840342"/>
          <a:ext cx="53200" cy="12329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0.88063</cdr:x>
      <cdr:y>0.23105</cdr:y>
    </cdr:from>
    <cdr:to>
      <cdr:x>0.88555</cdr:x>
      <cdr:y>0.24166</cdr:y>
    </cdr:to>
    <cdr:sp macro="" textlink="">
      <cdr:nvSpPr>
        <cdr:cNvPr id="54343" name="Freeform 109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765717" y="1691172"/>
          <a:ext cx="32242" cy="775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0.86732</cdr:x>
      <cdr:y>0.23105</cdr:y>
    </cdr:from>
    <cdr:to>
      <cdr:x>0.86732</cdr:x>
      <cdr:y>0.24339</cdr:y>
    </cdr:to>
    <cdr:sp macro="" textlink="">
      <cdr:nvSpPr>
        <cdr:cNvPr id="54344" name="Line 109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78663" y="1691172"/>
          <a:ext cx="0" cy="901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0.85476</cdr:x>
      <cdr:y>0.23253</cdr:y>
    </cdr:from>
    <cdr:to>
      <cdr:x>0.85476</cdr:x>
      <cdr:y>0.24339</cdr:y>
    </cdr:to>
    <cdr:sp macro="" textlink="">
      <cdr:nvSpPr>
        <cdr:cNvPr id="54345" name="Line 109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6446" y="1701987"/>
          <a:ext cx="0" cy="793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0.23155</cdr:y>
    </cdr:from>
    <cdr:to>
      <cdr:x>0.84663</cdr:x>
      <cdr:y>0.24339</cdr:y>
    </cdr:to>
    <cdr:sp macro="" textlink="">
      <cdr:nvSpPr>
        <cdr:cNvPr id="54346" name="Freeform 109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04555" y="1694777"/>
          <a:ext cx="38691" cy="865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0.23253</cdr:y>
    </cdr:from>
    <cdr:to>
      <cdr:x>0.82495</cdr:x>
      <cdr:y>0.24364</cdr:y>
    </cdr:to>
    <cdr:sp macro="" textlink="">
      <cdr:nvSpPr>
        <cdr:cNvPr id="54347" name="Freeform 109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701987"/>
          <a:ext cx="38691" cy="8111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0.78504</cdr:x>
      <cdr:y>0.23253</cdr:y>
    </cdr:from>
    <cdr:to>
      <cdr:x>0.79021</cdr:x>
      <cdr:y>0.24339</cdr:y>
    </cdr:to>
    <cdr:sp macro="" textlink="">
      <cdr:nvSpPr>
        <cdr:cNvPr id="54348" name="Freeform 1100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140219" y="1701987"/>
          <a:ext cx="33855" cy="7931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0.23253</cdr:y>
    </cdr:from>
    <cdr:to>
      <cdr:x>0.77026</cdr:x>
      <cdr:y>0.24339</cdr:y>
    </cdr:to>
    <cdr:sp macro="" textlink="">
      <cdr:nvSpPr>
        <cdr:cNvPr id="54349" name="Freeform 110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701987"/>
          <a:ext cx="27406" cy="7931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0.73872</cdr:x>
      <cdr:y>0.23253</cdr:y>
    </cdr:from>
    <cdr:to>
      <cdr:x>0.74365</cdr:x>
      <cdr:y>0.24364</cdr:y>
    </cdr:to>
    <cdr:sp macro="" textlink="">
      <cdr:nvSpPr>
        <cdr:cNvPr id="54350" name="Freeform 110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701987"/>
          <a:ext cx="32243" cy="8111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0.7062</cdr:x>
      <cdr:y>0.23155</cdr:y>
    </cdr:from>
    <cdr:to>
      <cdr:x>0.71286</cdr:x>
      <cdr:y>0.24339</cdr:y>
    </cdr:to>
    <cdr:sp macro="" textlink="">
      <cdr:nvSpPr>
        <cdr:cNvPr id="54351" name="Freeform 1103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624345" y="1694777"/>
          <a:ext cx="43527" cy="865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0.69389</cdr:x>
      <cdr:y>0.23031</cdr:y>
    </cdr:from>
    <cdr:to>
      <cdr:x>0.69955</cdr:x>
      <cdr:y>0.24339</cdr:y>
    </cdr:to>
    <cdr:sp macro="" textlink="" fLocksText="0">
      <cdr:nvSpPr>
        <cdr:cNvPr id="54352" name="Freeform 110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43740" y="1685764"/>
          <a:ext cx="37079" cy="9553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0.23105</cdr:y>
    </cdr:from>
    <cdr:to>
      <cdr:x>0.67073</cdr:x>
      <cdr:y>0.24166</cdr:y>
    </cdr:to>
    <cdr:sp macro="" textlink="">
      <cdr:nvSpPr>
        <cdr:cNvPr id="54353" name="Freeform 1105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691172"/>
          <a:ext cx="33854" cy="775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0.64831</cdr:x>
      <cdr:y>0.23031</cdr:y>
    </cdr:from>
    <cdr:to>
      <cdr:x>0.65324</cdr:x>
      <cdr:y>0.24166</cdr:y>
    </cdr:to>
    <cdr:sp macro="" textlink="">
      <cdr:nvSpPr>
        <cdr:cNvPr id="54354" name="Freeform 110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45500" y="1685764"/>
          <a:ext cx="32243" cy="8292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0.63328</cdr:x>
      <cdr:y>0.23031</cdr:y>
    </cdr:from>
    <cdr:to>
      <cdr:x>0.63821</cdr:x>
      <cdr:y>0.24166</cdr:y>
    </cdr:to>
    <cdr:sp macro="" textlink="">
      <cdr:nvSpPr>
        <cdr:cNvPr id="54355" name="Freeform 110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47162" y="1685764"/>
          <a:ext cx="32242" cy="8292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0.23031</cdr:y>
    </cdr:from>
    <cdr:to>
      <cdr:x>0.61678</cdr:x>
      <cdr:y>0.24166</cdr:y>
    </cdr:to>
    <cdr:sp macro="" textlink="">
      <cdr:nvSpPr>
        <cdr:cNvPr id="54356" name="Freeform 110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685764"/>
          <a:ext cx="33854" cy="8292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0.52784</cdr:x>
      <cdr:y>0.22933</cdr:y>
    </cdr:from>
    <cdr:to>
      <cdr:x>0.53277</cdr:x>
      <cdr:y>0.24339</cdr:y>
    </cdr:to>
    <cdr:sp macro="" textlink="">
      <cdr:nvSpPr>
        <cdr:cNvPr id="54357" name="Freeform 110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678553"/>
          <a:ext cx="32242" cy="10274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0.22982</cdr:y>
    </cdr:from>
    <cdr:to>
      <cdr:x>0.55445</cdr:x>
      <cdr:y>0.24364</cdr:y>
    </cdr:to>
    <cdr:sp macro="" textlink="">
      <cdr:nvSpPr>
        <cdr:cNvPr id="54358" name="Freeform 11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682159"/>
          <a:ext cx="0" cy="10094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0.50468</cdr:x>
      <cdr:y>0.22933</cdr:y>
    </cdr:from>
    <cdr:to>
      <cdr:x>0.51133</cdr:x>
      <cdr:y>0.24339</cdr:y>
    </cdr:to>
    <cdr:sp macro="" textlink="">
      <cdr:nvSpPr>
        <cdr:cNvPr id="54359" name="Freeform 11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678553"/>
          <a:ext cx="43526" cy="10274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0.46723</cdr:x>
      <cdr:y>0.22933</cdr:y>
    </cdr:from>
    <cdr:to>
      <cdr:x>0.47241</cdr:x>
      <cdr:y>0.24339</cdr:y>
    </cdr:to>
    <cdr:sp macro="" textlink="">
      <cdr:nvSpPr>
        <cdr:cNvPr id="54360" name="Freeform 111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60602" y="1678553"/>
          <a:ext cx="33855" cy="10274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0.4458</cdr:x>
      <cdr:y>0.22933</cdr:y>
    </cdr:from>
    <cdr:to>
      <cdr:x>0.45147</cdr:x>
      <cdr:y>0.24166</cdr:y>
    </cdr:to>
    <cdr:sp macro="" textlink="">
      <cdr:nvSpPr>
        <cdr:cNvPr id="54361" name="Freeform 11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20349" y="1678553"/>
          <a:ext cx="37079" cy="9013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0.41919</cdr:x>
      <cdr:y>0.22982</cdr:y>
    </cdr:from>
    <cdr:to>
      <cdr:x>0.42412</cdr:x>
      <cdr:y>0.24166</cdr:y>
    </cdr:to>
    <cdr:sp macro="" textlink="">
      <cdr:nvSpPr>
        <cdr:cNvPr id="54362" name="Freeform 1114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46242" y="1682159"/>
          <a:ext cx="32242" cy="865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0.22933</cdr:y>
    </cdr:from>
    <cdr:to>
      <cdr:x>0.4017</cdr:x>
      <cdr:y>0.24166</cdr:y>
    </cdr:to>
    <cdr:sp macro="" textlink="">
      <cdr:nvSpPr>
        <cdr:cNvPr id="54363" name="Freeform 11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678553"/>
          <a:ext cx="32242" cy="9013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0.38101</cdr:x>
      <cdr:y>0.22933</cdr:y>
    </cdr:from>
    <cdr:to>
      <cdr:x>0.38692</cdr:x>
      <cdr:y>0.24339</cdr:y>
    </cdr:to>
    <cdr:sp macro="" textlink="">
      <cdr:nvSpPr>
        <cdr:cNvPr id="54364" name="Freeform 111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6365" y="1678553"/>
          <a:ext cx="38691" cy="10274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0.22785</cdr:y>
    </cdr:from>
    <cdr:to>
      <cdr:x>0.35194</cdr:x>
      <cdr:y>0.24339</cdr:y>
    </cdr:to>
    <cdr:sp macro="" textlink="">
      <cdr:nvSpPr>
        <cdr:cNvPr id="54365" name="Freeform 111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667738"/>
          <a:ext cx="32242" cy="11356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0.87545</cdr:x>
      <cdr:y>0.20046</cdr:y>
    </cdr:from>
    <cdr:to>
      <cdr:x>0.90452</cdr:x>
      <cdr:y>0.22143</cdr:y>
    </cdr:to>
    <cdr:sp macro="" textlink="">
      <cdr:nvSpPr>
        <cdr:cNvPr id="54366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467649"/>
          <a:ext cx="19022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0.85821</cdr:x>
      <cdr:y>0.19898</cdr:y>
    </cdr:from>
    <cdr:to>
      <cdr:x>0.8858</cdr:x>
      <cdr:y>0.22365</cdr:y>
    </cdr:to>
    <cdr:sp macro="" textlink="">
      <cdr:nvSpPr>
        <cdr:cNvPr id="54367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015" y="1456833"/>
          <a:ext cx="180556" cy="180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0.84737</cdr:x>
      <cdr:y>0.20218</cdr:y>
    </cdr:from>
    <cdr:to>
      <cdr:x>0.87496</cdr:x>
      <cdr:y>0.22168</cdr:y>
    </cdr:to>
    <cdr:sp macro="" textlink="">
      <cdr:nvSpPr>
        <cdr:cNvPr id="54368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480267"/>
          <a:ext cx="180556" cy="142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0.83234</cdr:x>
      <cdr:y>0.19972</cdr:y>
    </cdr:from>
    <cdr:to>
      <cdr:x>0.85575</cdr:x>
      <cdr:y>0.22192</cdr:y>
    </cdr:to>
    <cdr:sp macro="" textlink="">
      <cdr:nvSpPr>
        <cdr:cNvPr id="54369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744" y="1462241"/>
          <a:ext cx="153150" cy="16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0.7811</cdr:x>
      <cdr:y>0.20218</cdr:y>
    </cdr:from>
    <cdr:to>
      <cdr:x>0.80869</cdr:x>
      <cdr:y>0.22316</cdr:y>
    </cdr:to>
    <cdr:sp macro="" textlink="">
      <cdr:nvSpPr>
        <cdr:cNvPr id="54370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4426" y="1480267"/>
          <a:ext cx="180556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0.81263</cdr:x>
      <cdr:y>0.20218</cdr:y>
    </cdr:from>
    <cdr:to>
      <cdr:x>0.83727</cdr:x>
      <cdr:y>0.22316</cdr:y>
    </cdr:to>
    <cdr:sp macro="" textlink="">
      <cdr:nvSpPr>
        <cdr:cNvPr id="54371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480267"/>
          <a:ext cx="161211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0.75104</cdr:x>
      <cdr:y>0.20095</cdr:y>
    </cdr:from>
    <cdr:to>
      <cdr:x>0.79317</cdr:x>
      <cdr:y>0.22192</cdr:y>
    </cdr:to>
    <cdr:sp macro="" textlink="">
      <cdr:nvSpPr>
        <cdr:cNvPr id="54372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471254"/>
          <a:ext cx="275670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0.72296</cdr:x>
      <cdr:y>0.20095</cdr:y>
    </cdr:from>
    <cdr:to>
      <cdr:x>0.7609</cdr:x>
      <cdr:y>0.22192</cdr:y>
    </cdr:to>
    <cdr:sp macro="" textlink="">
      <cdr:nvSpPr>
        <cdr:cNvPr id="54373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471254"/>
          <a:ext cx="248264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0.69955</cdr:x>
      <cdr:y>0.20095</cdr:y>
    </cdr:from>
    <cdr:to>
      <cdr:x>0.7402</cdr:x>
      <cdr:y>0.22192</cdr:y>
    </cdr:to>
    <cdr:sp macro="" textlink="">
      <cdr:nvSpPr>
        <cdr:cNvPr id="54374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471254"/>
          <a:ext cx="265997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0.68132</cdr:x>
      <cdr:y>0.20095</cdr:y>
    </cdr:from>
    <cdr:to>
      <cdr:x>0.71778</cdr:x>
      <cdr:y>0.22192</cdr:y>
    </cdr:to>
    <cdr:sp macro="" textlink="">
      <cdr:nvSpPr>
        <cdr:cNvPr id="54375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471254"/>
          <a:ext cx="238591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0.66161</cdr:x>
      <cdr:y>0.20095</cdr:y>
    </cdr:from>
    <cdr:to>
      <cdr:x>0.6966</cdr:x>
      <cdr:y>0.22192</cdr:y>
    </cdr:to>
    <cdr:sp macro="" textlink="">
      <cdr:nvSpPr>
        <cdr:cNvPr id="54376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2554" y="1471254"/>
          <a:ext cx="22891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0.63747</cdr:x>
      <cdr:y>0.20095</cdr:y>
    </cdr:from>
    <cdr:to>
      <cdr:x>0.67812</cdr:x>
      <cdr:y>0.22192</cdr:y>
    </cdr:to>
    <cdr:sp macro="" textlink="">
      <cdr:nvSpPr>
        <cdr:cNvPr id="54377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568" y="1471254"/>
          <a:ext cx="265997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0.59756</cdr:x>
      <cdr:y>0.19824</cdr:y>
    </cdr:from>
    <cdr:to>
      <cdr:x>0.63698</cdr:x>
      <cdr:y>0.22291</cdr:y>
    </cdr:to>
    <cdr:sp macro="" textlink="">
      <cdr:nvSpPr>
        <cdr:cNvPr id="54378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451425"/>
          <a:ext cx="257937" cy="180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0.62835</cdr:x>
      <cdr:y>0.24413</cdr:y>
    </cdr:from>
    <cdr:to>
      <cdr:x>0.66334</cdr:x>
      <cdr:y>0.2651</cdr:y>
    </cdr:to>
    <cdr:sp macro="" textlink="">
      <cdr:nvSpPr>
        <cdr:cNvPr id="54379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4920" y="1786710"/>
          <a:ext cx="22891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0.57194</cdr:x>
      <cdr:y>0.20095</cdr:y>
    </cdr:from>
    <cdr:to>
      <cdr:x>0.60396</cdr:x>
      <cdr:y>0.22192</cdr:y>
    </cdr:to>
    <cdr:sp macro="" textlink="">
      <cdr:nvSpPr>
        <cdr:cNvPr id="54380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471254"/>
          <a:ext cx="209573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0.56036</cdr:x>
      <cdr:y>0.2012</cdr:y>
    </cdr:from>
    <cdr:to>
      <cdr:x>0.58943</cdr:x>
      <cdr:y>0.22217</cdr:y>
    </cdr:to>
    <cdr:sp macro="" textlink="">
      <cdr:nvSpPr>
        <cdr:cNvPr id="54381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473056"/>
          <a:ext cx="190228" cy="153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0.57194</cdr:x>
      <cdr:y>0.23105</cdr:y>
    </cdr:from>
    <cdr:to>
      <cdr:x>0.5776</cdr:x>
      <cdr:y>0.24166</cdr:y>
    </cdr:to>
    <cdr:sp macro="" textlink="">
      <cdr:nvSpPr>
        <cdr:cNvPr id="54382" name="Freeform 11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45748" y="1691172"/>
          <a:ext cx="37078" cy="7751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0.58179</cdr:x>
      <cdr:y>0.23105</cdr:y>
    </cdr:from>
    <cdr:to>
      <cdr:x>0.58598</cdr:x>
      <cdr:y>0.24339</cdr:y>
    </cdr:to>
    <cdr:sp macro="" textlink="">
      <cdr:nvSpPr>
        <cdr:cNvPr id="54383" name="Freeform 11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10232" y="1691172"/>
          <a:ext cx="27406" cy="9013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0.54287</cdr:x>
      <cdr:y>0.20218</cdr:y>
    </cdr:from>
    <cdr:to>
      <cdr:x>0.57785</cdr:x>
      <cdr:y>0.22044</cdr:y>
    </cdr:to>
    <cdr:sp macro="" textlink="">
      <cdr:nvSpPr>
        <cdr:cNvPr id="54384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519" y="1480267"/>
          <a:ext cx="228919" cy="133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0.51725</cdr:x>
      <cdr:y>0.19996</cdr:y>
    </cdr:from>
    <cdr:to>
      <cdr:x>0.55223</cdr:x>
      <cdr:y>0.22094</cdr:y>
    </cdr:to>
    <cdr:sp macro="" textlink="">
      <cdr:nvSpPr>
        <cdr:cNvPr id="54385" name="Text Box 1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7860" y="1464043"/>
          <a:ext cx="228919" cy="153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0.48965</cdr:x>
      <cdr:y>0.19972</cdr:y>
    </cdr:from>
    <cdr:to>
      <cdr:x>0.52464</cdr:x>
      <cdr:y>0.22069</cdr:y>
    </cdr:to>
    <cdr:sp macro="" textlink="">
      <cdr:nvSpPr>
        <cdr:cNvPr id="54386" name="Text Box 1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7304" y="1462241"/>
          <a:ext cx="22891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0.45147</cdr:x>
      <cdr:y>0.20095</cdr:y>
    </cdr:from>
    <cdr:to>
      <cdr:x>0.50099</cdr:x>
      <cdr:y>0.22192</cdr:y>
    </cdr:to>
    <cdr:sp macro="" textlink="">
      <cdr:nvSpPr>
        <cdr:cNvPr id="54387" name="Text Box 1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7428" y="1471254"/>
          <a:ext cx="324033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0.43003</cdr:x>
      <cdr:y>0.20095</cdr:y>
    </cdr:from>
    <cdr:to>
      <cdr:x>0.47364</cdr:x>
      <cdr:y>0.22192</cdr:y>
    </cdr:to>
    <cdr:sp macro="" textlink="">
      <cdr:nvSpPr>
        <cdr:cNvPr id="54388" name="Text Box 1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7174" y="1471254"/>
          <a:ext cx="285343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0.4118</cdr:x>
      <cdr:y>0.2012</cdr:y>
    </cdr:from>
    <cdr:to>
      <cdr:x>0.44383</cdr:x>
      <cdr:y>0.22217</cdr:y>
    </cdr:to>
    <cdr:sp macro="" textlink="">
      <cdr:nvSpPr>
        <cdr:cNvPr id="54389" name="Text Box 1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473056"/>
          <a:ext cx="209574" cy="153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0.20095</cdr:y>
    </cdr:from>
    <cdr:to>
      <cdr:x>0.4219</cdr:x>
      <cdr:y>0.22192</cdr:y>
    </cdr:to>
    <cdr:sp macro="" textlink="">
      <cdr:nvSpPr>
        <cdr:cNvPr id="54390" name="Text Box 1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471254"/>
          <a:ext cx="22891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0.33617</cdr:x>
      <cdr:y>0.24413</cdr:y>
    </cdr:from>
    <cdr:to>
      <cdr:x>0.37115</cdr:x>
      <cdr:y>0.2651</cdr:y>
    </cdr:to>
    <cdr:sp macro="" textlink="">
      <cdr:nvSpPr>
        <cdr:cNvPr id="54391" name="Text Box 1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786710"/>
          <a:ext cx="22891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0.36623</cdr:x>
      <cdr:y>0.24487</cdr:y>
    </cdr:from>
    <cdr:to>
      <cdr:x>0.40121</cdr:x>
      <cdr:y>0.26584</cdr:y>
    </cdr:to>
    <cdr:sp macro="" textlink="">
      <cdr:nvSpPr>
        <cdr:cNvPr id="54392" name="Text Box 1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792118"/>
          <a:ext cx="22891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0.88383</cdr:x>
      <cdr:y>0.1706</cdr:y>
    </cdr:from>
    <cdr:to>
      <cdr:x>0.96538</cdr:x>
      <cdr:y>0.19922</cdr:y>
    </cdr:to>
    <cdr:sp macro="" textlink="">
      <cdr:nvSpPr>
        <cdr:cNvPr id="54393" name="Text Box 1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6674" y="1249533"/>
          <a:ext cx="533607" cy="209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0.90354</cdr:x>
      <cdr:y>0.20959</cdr:y>
    </cdr:from>
    <cdr:to>
      <cdr:x>0.93852</cdr:x>
      <cdr:y>0.23056</cdr:y>
    </cdr:to>
    <cdr:sp macro="" textlink="">
      <cdr:nvSpPr>
        <cdr:cNvPr id="54394" name="Text Box 1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15643" y="1534345"/>
          <a:ext cx="228919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0.90551</cdr:x>
      <cdr:y>0.24734</cdr:y>
    </cdr:from>
    <cdr:to>
      <cdr:x>0.94493</cdr:x>
      <cdr:y>0.26831</cdr:y>
    </cdr:to>
    <cdr:sp macro="" textlink="">
      <cdr:nvSpPr>
        <cdr:cNvPr id="54395" name="Text Box 1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8539" y="1810144"/>
          <a:ext cx="257937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0.84072</cdr:x>
      <cdr:y>0.83729</cdr:y>
    </cdr:from>
    <cdr:to>
      <cdr:x>0.93089</cdr:x>
      <cdr:y>0.85555</cdr:y>
    </cdr:to>
    <cdr:sp macro="" textlink="">
      <cdr:nvSpPr>
        <cdr:cNvPr id="54396" name="Text Box 1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6120175"/>
          <a:ext cx="590031" cy="133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0.88555</cdr:x>
      <cdr:y>0.83606</cdr:y>
    </cdr:from>
    <cdr:to>
      <cdr:x>0.98459</cdr:x>
      <cdr:y>0.85432</cdr:y>
    </cdr:to>
    <cdr:sp macro="" textlink="">
      <cdr:nvSpPr>
        <cdr:cNvPr id="54397" name="Text Box 1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7959" y="6111162"/>
          <a:ext cx="648066" cy="133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0.89984</cdr:x>
      <cdr:y>0.85777</cdr:y>
    </cdr:from>
    <cdr:to>
      <cdr:x>0.96981</cdr:x>
      <cdr:y>0.87875</cdr:y>
    </cdr:to>
    <cdr:sp macro="" textlink="">
      <cdr:nvSpPr>
        <cdr:cNvPr id="54398" name="Text Box 1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1461" y="6269792"/>
          <a:ext cx="457838" cy="153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0.67639</cdr:x>
      <cdr:y>0.85506</cdr:y>
    </cdr:from>
    <cdr:to>
      <cdr:x>0.92965</cdr:x>
      <cdr:y>0.88368</cdr:y>
    </cdr:to>
    <cdr:sp macro="" textlink="">
      <cdr:nvSpPr>
        <cdr:cNvPr id="54399" name="Text Box 1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81" y="6249963"/>
          <a:ext cx="1657245" cy="209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0.01639</cdr:x>
      <cdr:y>0.83187</cdr:y>
    </cdr:from>
    <cdr:to>
      <cdr:x>0.08907</cdr:x>
      <cdr:y>0.85407</cdr:y>
    </cdr:to>
    <cdr:sp macro="" textlink="">
      <cdr:nvSpPr>
        <cdr:cNvPr id="54400" name="Text Box 1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448" y="6080518"/>
          <a:ext cx="475571" cy="16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0.01639</cdr:x>
      <cdr:y>0.85136</cdr:y>
    </cdr:from>
    <cdr:to>
      <cdr:x>0.08907</cdr:x>
      <cdr:y>0.88393</cdr:y>
    </cdr:to>
    <cdr:sp macro="" textlink="">
      <cdr:nvSpPr>
        <cdr:cNvPr id="54401" name="Text Box 1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448" y="6222924"/>
          <a:ext cx="475571" cy="237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0.0159</cdr:x>
      <cdr:y>0.24092</cdr:y>
    </cdr:from>
    <cdr:to>
      <cdr:x>0.33174</cdr:x>
      <cdr:y>0.27226</cdr:y>
    </cdr:to>
    <cdr:sp macro="" textlink="">
      <cdr:nvSpPr>
        <cdr:cNvPr id="54402" name="Text Box 1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24" y="1763276"/>
          <a:ext cx="2066720" cy="2289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(cm/s )</a:t>
          </a:r>
          <a:r>
            <a:rPr kumimoji="0" lang="fa-IR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لگاريتم سرعت سقوط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0.0393</cdr:x>
      <cdr:y>0.1859</cdr:y>
    </cdr:from>
    <cdr:to>
      <cdr:x>0.05384</cdr:x>
      <cdr:y>0.22365</cdr:y>
    </cdr:to>
    <cdr:sp macro="" textlink="">
      <cdr:nvSpPr>
        <cdr:cNvPr id="54403" name="Text Box 1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74" y="1361295"/>
          <a:ext cx="95114" cy="275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0.09474</cdr:x>
      <cdr:y>0.18861</cdr:y>
    </cdr:from>
    <cdr:to>
      <cdr:x>0.21693</cdr:x>
      <cdr:y>0.21872</cdr:y>
    </cdr:to>
    <cdr:sp macro="" textlink="">
      <cdr:nvSpPr>
        <cdr:cNvPr id="54404" name="Text Box 1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098" y="1381123"/>
          <a:ext cx="799604" cy="2199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FF0000"/>
              </a:solidFill>
              <a:latin typeface="Arial"/>
              <a:cs typeface="Arial"/>
            </a:rPr>
            <a:t>SM</a:t>
          </a:r>
        </a:p>
      </cdr:txBody>
    </cdr:sp>
  </cdr:relSizeAnchor>
  <cdr:relSizeAnchor xmlns:cdr="http://schemas.openxmlformats.org/drawingml/2006/chartDrawing">
    <cdr:from>
      <cdr:x>0.0159</cdr:x>
      <cdr:y>0.14001</cdr:y>
    </cdr:from>
    <cdr:to>
      <cdr:x>0.33174</cdr:x>
      <cdr:y>0.18837</cdr:y>
    </cdr:to>
    <cdr:sp macro="" textlink="">
      <cdr:nvSpPr>
        <cdr:cNvPr id="54405" name="Text Box 1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24" y="1026010"/>
          <a:ext cx="2066720" cy="3533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0.85328</cdr:x>
      <cdr:y>0.21674</cdr:y>
    </cdr:from>
    <cdr:to>
      <cdr:x>0.87225</cdr:x>
      <cdr:y>0.22982</cdr:y>
    </cdr:to>
    <cdr:sp macro="" textlink="">
      <cdr:nvSpPr>
        <cdr:cNvPr id="54406" name="Text Box 1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773" y="1586621"/>
          <a:ext cx="124132" cy="95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0.25548</cdr:y>
    </cdr:from>
    <cdr:to>
      <cdr:x>0.83554</cdr:x>
      <cdr:y>0.26856</cdr:y>
    </cdr:to>
    <cdr:sp macro="" textlink="">
      <cdr:nvSpPr>
        <cdr:cNvPr id="54407" name="Text Box 1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869630"/>
          <a:ext cx="124132" cy="95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0.85402</cdr:x>
      <cdr:y>0.25795</cdr:y>
    </cdr:from>
    <cdr:to>
      <cdr:x>0.87299</cdr:x>
      <cdr:y>0.27102</cdr:y>
    </cdr:to>
    <cdr:sp macro="" textlink="">
      <cdr:nvSpPr>
        <cdr:cNvPr id="54408" name="Text Box 1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609" y="1887656"/>
          <a:ext cx="124132" cy="95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0.21674</cdr:y>
    </cdr:from>
    <cdr:to>
      <cdr:x>0.83554</cdr:x>
      <cdr:y>0.22982</cdr:y>
    </cdr:to>
    <cdr:sp macro="" textlink="">
      <cdr:nvSpPr>
        <cdr:cNvPr id="54409" name="Text Box 1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586621"/>
          <a:ext cx="124132" cy="95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0.33962</cdr:x>
      <cdr:y>0.02993</cdr:y>
    </cdr:from>
    <cdr:to>
      <cdr:x>0.65847</cdr:x>
      <cdr:y>0.072</cdr:y>
    </cdr:to>
    <cdr:sp macro="" textlink="">
      <cdr:nvSpPr>
        <cdr:cNvPr id="139" name="Text Box 62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5158" y="214086"/>
          <a:ext cx="2117255" cy="300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36576" rIns="27432" bIns="36576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a-IR" sz="1400" b="1" i="0" strike="noStrike">
              <a:solidFill>
                <a:schemeClr val="tx1"/>
              </a:solidFill>
              <a:cs typeface="B Nazanin" panose="00000400000000000000" pitchFamily="2" charset="-78"/>
            </a:rPr>
            <a:t>خاک ماسه لاي‌دار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0.03093</cdr:x>
      <cdr:y>0.11468</cdr:y>
    </cdr:from>
    <cdr:to>
      <cdr:x>0.98251</cdr:x>
      <cdr:y>0.83524</cdr:y>
    </cdr:to>
    <cdr:sp macro="" textlink="">
      <cdr:nvSpPr>
        <cdr:cNvPr id="552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101" y="822522"/>
          <a:ext cx="6217749" cy="5168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0.07232</cdr:x>
      <cdr:y>0.83524</cdr:y>
    </cdr:from>
    <cdr:to>
      <cdr:x>0.88876</cdr:x>
      <cdr:y>0.88137</cdr:y>
    </cdr:to>
    <cdr:sp macro="" textlink="">
      <cdr:nvSpPr>
        <cdr:cNvPr id="5529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6001772"/>
          <a:ext cx="5342520" cy="33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0.86806</cdr:x>
      <cdr:y>0.27108</cdr:y>
    </cdr:from>
    <cdr:to>
      <cdr:x>0.86806</cdr:x>
      <cdr:y>0.2839</cdr:y>
    </cdr:to>
    <cdr:sp macro="" textlink="">
      <cdr:nvSpPr>
        <cdr:cNvPr id="552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83499" y="1950009"/>
          <a:ext cx="0" cy="921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0.84244</cdr:x>
      <cdr:y>0.27108</cdr:y>
    </cdr:from>
    <cdr:to>
      <cdr:x>0.84244</cdr:x>
      <cdr:y>0.28341</cdr:y>
    </cdr:to>
    <cdr:sp macro="" textlink="">
      <cdr:nvSpPr>
        <cdr:cNvPr id="55300" name="Freeform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15840" y="1950009"/>
          <a:ext cx="0" cy="885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0.27108</cdr:y>
    </cdr:from>
    <cdr:to>
      <cdr:x>0.81904</cdr:x>
      <cdr:y>0.2839</cdr:y>
    </cdr:to>
    <cdr:sp macro="" textlink="">
      <cdr:nvSpPr>
        <cdr:cNvPr id="55301" name="Freeform 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950009"/>
          <a:ext cx="0" cy="9212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0.78849</cdr:x>
      <cdr:y>0.26984</cdr:y>
    </cdr:from>
    <cdr:to>
      <cdr:x>0.79021</cdr:x>
      <cdr:y>0.2839</cdr:y>
    </cdr:to>
    <cdr:sp macro="" textlink="">
      <cdr:nvSpPr>
        <cdr:cNvPr id="55302" name="Freeform 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62789" y="1941151"/>
          <a:ext cx="11285" cy="1009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0.26861</cdr:y>
    </cdr:from>
    <cdr:to>
      <cdr:x>0.76779</cdr:x>
      <cdr:y>0.2839</cdr:y>
    </cdr:to>
    <cdr:sp macro="" textlink="">
      <cdr:nvSpPr>
        <cdr:cNvPr id="55303" name="Freeform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932292"/>
          <a:ext cx="11285" cy="1098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0.71532</cdr:x>
      <cdr:y>0.26861</cdr:y>
    </cdr:from>
    <cdr:to>
      <cdr:x>0.71532</cdr:x>
      <cdr:y>0.2839</cdr:y>
    </cdr:to>
    <cdr:sp macro="" textlink="">
      <cdr:nvSpPr>
        <cdr:cNvPr id="55304" name="Freeform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83993" y="1932292"/>
          <a:ext cx="0" cy="1098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0.27108</cdr:y>
    </cdr:from>
    <cdr:to>
      <cdr:x>0.67073</cdr:x>
      <cdr:y>0.28341</cdr:y>
    </cdr:to>
    <cdr:sp macro="" textlink="">
      <cdr:nvSpPr>
        <cdr:cNvPr id="55305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950009"/>
          <a:ext cx="33854" cy="885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0.26984</cdr:y>
    </cdr:from>
    <cdr:to>
      <cdr:x>0.61678</cdr:x>
      <cdr:y>0.28341</cdr:y>
    </cdr:to>
    <cdr:sp macro="" textlink="">
      <cdr:nvSpPr>
        <cdr:cNvPr id="55306" name="Freeform 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941151"/>
          <a:ext cx="33854" cy="974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0.27206</cdr:y>
    </cdr:from>
    <cdr:to>
      <cdr:x>0.55445</cdr:x>
      <cdr:y>0.2839</cdr:y>
    </cdr:to>
    <cdr:sp macro="" textlink="">
      <cdr:nvSpPr>
        <cdr:cNvPr id="55307" name="Freeform 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957095"/>
          <a:ext cx="0" cy="850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0.47142</cdr:x>
      <cdr:y>0.27132</cdr:y>
    </cdr:from>
    <cdr:to>
      <cdr:x>0.47142</cdr:x>
      <cdr:y>0.2839</cdr:y>
    </cdr:to>
    <cdr:sp macro="" textlink="">
      <cdr:nvSpPr>
        <cdr:cNvPr id="55308" name="Freeform 1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88008" y="1951780"/>
          <a:ext cx="0" cy="9035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0.27108</cdr:y>
    </cdr:from>
    <cdr:to>
      <cdr:x>0.39677</cdr:x>
      <cdr:y>0.2839</cdr:y>
    </cdr:to>
    <cdr:sp macro="" textlink="">
      <cdr:nvSpPr>
        <cdr:cNvPr id="55309" name="Freeform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950009"/>
          <a:ext cx="0" cy="9212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0.86067</cdr:x>
      <cdr:y>0.24419</cdr:y>
    </cdr:from>
    <cdr:to>
      <cdr:x>0.88531</cdr:x>
      <cdr:y>0.2654</cdr:y>
    </cdr:to>
    <cdr:sp macro="" textlink="">
      <cdr:nvSpPr>
        <cdr:cNvPr id="553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5136" y="1756899"/>
          <a:ext cx="161211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0.8348</cdr:x>
      <cdr:y>0.24419</cdr:y>
    </cdr:from>
    <cdr:to>
      <cdr:x>0.86388</cdr:x>
      <cdr:y>0.2654</cdr:y>
    </cdr:to>
    <cdr:sp macro="" textlink="">
      <cdr:nvSpPr>
        <cdr:cNvPr id="553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865" y="1756899"/>
          <a:ext cx="190228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0.81263</cdr:x>
      <cdr:y>0.24419</cdr:y>
    </cdr:from>
    <cdr:to>
      <cdr:x>0.83727</cdr:x>
      <cdr:y>0.2654</cdr:y>
    </cdr:to>
    <cdr:sp macro="" textlink="">
      <cdr:nvSpPr>
        <cdr:cNvPr id="553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756899"/>
          <a:ext cx="161211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0.77839</cdr:x>
      <cdr:y>0.24419</cdr:y>
    </cdr:from>
    <cdr:to>
      <cdr:x>0.81041</cdr:x>
      <cdr:y>0.2654</cdr:y>
    </cdr:to>
    <cdr:sp macro="" textlink="">
      <cdr:nvSpPr>
        <cdr:cNvPr id="553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6693" y="1756899"/>
          <a:ext cx="209573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0.75104</cdr:x>
      <cdr:y>0.24419</cdr:y>
    </cdr:from>
    <cdr:to>
      <cdr:x>0.78898</cdr:x>
      <cdr:y>0.2654</cdr:y>
    </cdr:to>
    <cdr:sp macro="" textlink="">
      <cdr:nvSpPr>
        <cdr:cNvPr id="553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756899"/>
          <a:ext cx="248264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0.69955</cdr:x>
      <cdr:y>0.24419</cdr:y>
    </cdr:from>
    <cdr:to>
      <cdr:x>0.74464</cdr:x>
      <cdr:y>0.2654</cdr:y>
    </cdr:to>
    <cdr:sp macro="" textlink="">
      <cdr:nvSpPr>
        <cdr:cNvPr id="553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756899"/>
          <a:ext cx="295015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0.85648</cdr:x>
      <cdr:y>0.27108</cdr:y>
    </cdr:from>
    <cdr:to>
      <cdr:x>0.85648</cdr:x>
      <cdr:y>0.28341</cdr:y>
    </cdr:to>
    <cdr:sp macro="" textlink="">
      <cdr:nvSpPr>
        <cdr:cNvPr id="55316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07730" y="1950009"/>
          <a:ext cx="0" cy="885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0.84737</cdr:x>
      <cdr:y>0.24419</cdr:y>
    </cdr:from>
    <cdr:to>
      <cdr:x>0.87792</cdr:x>
      <cdr:y>0.2654</cdr:y>
    </cdr:to>
    <cdr:sp macro="" textlink="">
      <cdr:nvSpPr>
        <cdr:cNvPr id="553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756899"/>
          <a:ext cx="199901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0.73872</cdr:x>
      <cdr:y>0.26861</cdr:y>
    </cdr:from>
    <cdr:to>
      <cdr:x>0.73872</cdr:x>
      <cdr:y>0.2839</cdr:y>
    </cdr:to>
    <cdr:sp macro="" textlink="">
      <cdr:nvSpPr>
        <cdr:cNvPr id="55318" name="Freeform 2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932292"/>
          <a:ext cx="0" cy="10984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0.72296</cdr:x>
      <cdr:y>0.24419</cdr:y>
    </cdr:from>
    <cdr:to>
      <cdr:x>0.7609</cdr:x>
      <cdr:y>0.2654</cdr:y>
    </cdr:to>
    <cdr:sp macro="" textlink="">
      <cdr:nvSpPr>
        <cdr:cNvPr id="553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756899"/>
          <a:ext cx="248264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0.69389</cdr:x>
      <cdr:y>0.27108</cdr:y>
    </cdr:from>
    <cdr:to>
      <cdr:x>0.69389</cdr:x>
      <cdr:y>0.2839</cdr:y>
    </cdr:to>
    <cdr:sp macro="" textlink="">
      <cdr:nvSpPr>
        <cdr:cNvPr id="55320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43740" y="1950009"/>
          <a:ext cx="0" cy="921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0.68132</cdr:x>
      <cdr:y>0.24419</cdr:y>
    </cdr:from>
    <cdr:to>
      <cdr:x>0.7163</cdr:x>
      <cdr:y>0.2654</cdr:y>
    </cdr:to>
    <cdr:sp macro="" textlink="">
      <cdr:nvSpPr>
        <cdr:cNvPr id="553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756899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0.65324</cdr:x>
      <cdr:y>0.24345</cdr:y>
    </cdr:from>
    <cdr:to>
      <cdr:x>0.6998</cdr:x>
      <cdr:y>0.26466</cdr:y>
    </cdr:to>
    <cdr:sp macro="" textlink="">
      <cdr:nvSpPr>
        <cdr:cNvPr id="55322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7743" y="1751584"/>
          <a:ext cx="304688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cdr:txBody>
    </cdr:sp>
  </cdr:relSizeAnchor>
  <cdr:relSizeAnchor xmlns:cdr="http://schemas.openxmlformats.org/drawingml/2006/chartDrawing">
    <cdr:from>
      <cdr:x>0.64585</cdr:x>
      <cdr:y>0.24419</cdr:y>
    </cdr:from>
    <cdr:to>
      <cdr:x>0.68379</cdr:x>
      <cdr:y>0.2654</cdr:y>
    </cdr:to>
    <cdr:sp macro="" textlink="">
      <cdr:nvSpPr>
        <cdr:cNvPr id="5532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9379" y="1756899"/>
          <a:ext cx="248265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cdr:txBody>
    </cdr:sp>
  </cdr:relSizeAnchor>
  <cdr:relSizeAnchor xmlns:cdr="http://schemas.openxmlformats.org/drawingml/2006/chartDrawing">
    <cdr:from>
      <cdr:x>0.6589</cdr:x>
      <cdr:y>0.27108</cdr:y>
    </cdr:from>
    <cdr:to>
      <cdr:x>0.6589</cdr:x>
      <cdr:y>0.2839</cdr:y>
    </cdr:to>
    <cdr:sp macro="" textlink="">
      <cdr:nvSpPr>
        <cdr:cNvPr id="55324" name="Freeform 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14821" y="1950009"/>
          <a:ext cx="0" cy="9212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0.63993</cdr:x>
      <cdr:y>0.27108</cdr:y>
    </cdr:from>
    <cdr:to>
      <cdr:x>0.63993</cdr:x>
      <cdr:y>0.2839</cdr:y>
    </cdr:to>
    <cdr:sp macro="" textlink="">
      <cdr:nvSpPr>
        <cdr:cNvPr id="55325" name="Freeform 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90689" y="1950009"/>
          <a:ext cx="0" cy="9212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0.62096</cdr:x>
      <cdr:y>0.20102</cdr:y>
    </cdr:from>
    <cdr:to>
      <cdr:x>0.65595</cdr:x>
      <cdr:y>0.22223</cdr:y>
    </cdr:to>
    <cdr:sp macro="" textlink="">
      <cdr:nvSpPr>
        <cdr:cNvPr id="55326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6557" y="1446860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0.6217</cdr:x>
      <cdr:y>0.26984</cdr:y>
    </cdr:from>
    <cdr:to>
      <cdr:x>0.6217</cdr:x>
      <cdr:y>0.2839</cdr:y>
    </cdr:to>
    <cdr:sp macro="" textlink="">
      <cdr:nvSpPr>
        <cdr:cNvPr id="55327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71393" y="1941151"/>
          <a:ext cx="0" cy="1009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0.6116</cdr:x>
      <cdr:y>0.24369</cdr:y>
    </cdr:from>
    <cdr:to>
      <cdr:x>0.64363</cdr:x>
      <cdr:y>0.26491</cdr:y>
    </cdr:to>
    <cdr:sp macro="" textlink="">
      <cdr:nvSpPr>
        <cdr:cNvPr id="55328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5297" y="1753356"/>
          <a:ext cx="209573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0.59756</cdr:x>
      <cdr:y>0.24419</cdr:y>
    </cdr:from>
    <cdr:to>
      <cdr:x>0.63698</cdr:x>
      <cdr:y>0.2654</cdr:y>
    </cdr:to>
    <cdr:sp macro="" textlink="">
      <cdr:nvSpPr>
        <cdr:cNvPr id="55329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756899"/>
          <a:ext cx="257937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0.58598</cdr:x>
      <cdr:y>0.27108</cdr:y>
    </cdr:from>
    <cdr:to>
      <cdr:x>0.59091</cdr:x>
      <cdr:y>0.28341</cdr:y>
    </cdr:to>
    <cdr:sp macro="" textlink="">
      <cdr:nvSpPr>
        <cdr:cNvPr id="55330" name="Freeform 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37638" y="1950009"/>
          <a:ext cx="32242" cy="885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0.57613</cdr:x>
      <cdr:y>0.26984</cdr:y>
    </cdr:from>
    <cdr:to>
      <cdr:x>0.5776</cdr:x>
      <cdr:y>0.2839</cdr:y>
    </cdr:to>
    <cdr:sp macro="" textlink="">
      <cdr:nvSpPr>
        <cdr:cNvPr id="55331" name="Freeform 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73153" y="1941151"/>
          <a:ext cx="9673" cy="1009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0.57194</cdr:x>
      <cdr:y>0.24419</cdr:y>
    </cdr:from>
    <cdr:to>
      <cdr:x>0.61259</cdr:x>
      <cdr:y>0.2654</cdr:y>
    </cdr:to>
    <cdr:sp macro="" textlink="">
      <cdr:nvSpPr>
        <cdr:cNvPr id="55332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756899"/>
          <a:ext cx="265997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0.56036</cdr:x>
      <cdr:y>0.24419</cdr:y>
    </cdr:from>
    <cdr:to>
      <cdr:x>0.60101</cdr:x>
      <cdr:y>0.2654</cdr:y>
    </cdr:to>
    <cdr:sp macro="" textlink="">
      <cdr:nvSpPr>
        <cdr:cNvPr id="55333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756899"/>
          <a:ext cx="265997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cdr:txBody>
    </cdr:sp>
  </cdr:relSizeAnchor>
  <cdr:relSizeAnchor xmlns:cdr="http://schemas.openxmlformats.org/drawingml/2006/chartDrawing">
    <cdr:from>
      <cdr:x>0.53868</cdr:x>
      <cdr:y>0.24419</cdr:y>
    </cdr:from>
    <cdr:to>
      <cdr:x>0.5882</cdr:x>
      <cdr:y>0.2654</cdr:y>
    </cdr:to>
    <cdr:sp macro="" textlink="">
      <cdr:nvSpPr>
        <cdr:cNvPr id="55334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8113" y="1756899"/>
          <a:ext cx="324034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cdr:txBody>
    </cdr:sp>
  </cdr:relSizeAnchor>
  <cdr:relSizeAnchor xmlns:cdr="http://schemas.openxmlformats.org/drawingml/2006/chartDrawing">
    <cdr:from>
      <cdr:x>0.52784</cdr:x>
      <cdr:y>0.27108</cdr:y>
    </cdr:from>
    <cdr:to>
      <cdr:x>0.52784</cdr:x>
      <cdr:y>0.2839</cdr:y>
    </cdr:to>
    <cdr:sp macro="" textlink="">
      <cdr:nvSpPr>
        <cdr:cNvPr id="55335" name="Freeform 3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950009"/>
          <a:ext cx="0" cy="9212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3"/>
            </a:cxn>
          </a:cxnLst>
          <a:rect l="0" t="0" r="r" b="b"/>
          <a:pathLst>
            <a:path w="1" h="61973">
              <a:moveTo>
                <a:pt x="0" y="0"/>
              </a:moveTo>
              <a:lnTo>
                <a:pt x="0" y="619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0.51133</cdr:x>
      <cdr:y>0.24419</cdr:y>
    </cdr:from>
    <cdr:to>
      <cdr:x>0.55198</cdr:x>
      <cdr:y>0.2654</cdr:y>
    </cdr:to>
    <cdr:sp macro="" textlink="">
      <cdr:nvSpPr>
        <cdr:cNvPr id="55336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9169" y="1756899"/>
          <a:ext cx="265998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cdr:txBody>
    </cdr:sp>
  </cdr:relSizeAnchor>
  <cdr:relSizeAnchor xmlns:cdr="http://schemas.openxmlformats.org/drawingml/2006/chartDrawing">
    <cdr:from>
      <cdr:x>0.50468</cdr:x>
      <cdr:y>0.26984</cdr:y>
    </cdr:from>
    <cdr:to>
      <cdr:x>0.50468</cdr:x>
      <cdr:y>0.2839</cdr:y>
    </cdr:to>
    <cdr:sp macro="" textlink="">
      <cdr:nvSpPr>
        <cdr:cNvPr id="55337" name="Freeform 4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941151"/>
          <a:ext cx="0" cy="1009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0.49212</cdr:x>
      <cdr:y>0.24345</cdr:y>
    </cdr:from>
    <cdr:to>
      <cdr:x>0.5271</cdr:x>
      <cdr:y>0.26466</cdr:y>
    </cdr:to>
    <cdr:sp macro="" textlink="">
      <cdr:nvSpPr>
        <cdr:cNvPr id="55338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425" y="1751584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cdr:txBody>
    </cdr:sp>
  </cdr:relSizeAnchor>
  <cdr:relSizeAnchor xmlns:cdr="http://schemas.openxmlformats.org/drawingml/2006/chartDrawing">
    <cdr:from>
      <cdr:x>0.46058</cdr:x>
      <cdr:y>0.24542</cdr:y>
    </cdr:from>
    <cdr:to>
      <cdr:x>0.49261</cdr:x>
      <cdr:y>0.2654</cdr:y>
    </cdr:to>
    <cdr:sp macro="" textlink="">
      <cdr:nvSpPr>
        <cdr:cNvPr id="55339" name="Text Box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7076" y="1765757"/>
          <a:ext cx="209573" cy="14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0.45147</cdr:x>
      <cdr:y>0.27132</cdr:y>
    </cdr:from>
    <cdr:to>
      <cdr:x>0.45147</cdr:x>
      <cdr:y>0.2839</cdr:y>
    </cdr:to>
    <cdr:sp macro="" textlink="">
      <cdr:nvSpPr>
        <cdr:cNvPr id="55340" name="Freeform 4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57428" y="1951780"/>
          <a:ext cx="0" cy="9035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0.44087</cdr:x>
      <cdr:y>0.24493</cdr:y>
    </cdr:from>
    <cdr:to>
      <cdr:x>0.46699</cdr:x>
      <cdr:y>0.26614</cdr:y>
    </cdr:to>
    <cdr:sp macro="" textlink="">
      <cdr:nvSpPr>
        <cdr:cNvPr id="55341" name="Text Box 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8107" y="1762214"/>
          <a:ext cx="170883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cdr:txBody>
    </cdr:sp>
  </cdr:relSizeAnchor>
  <cdr:relSizeAnchor xmlns:cdr="http://schemas.openxmlformats.org/drawingml/2006/chartDrawing">
    <cdr:from>
      <cdr:x>0.42412</cdr:x>
      <cdr:y>0.26984</cdr:y>
    </cdr:from>
    <cdr:to>
      <cdr:x>0.42412</cdr:x>
      <cdr:y>0.28341</cdr:y>
    </cdr:to>
    <cdr:sp macro="" textlink="">
      <cdr:nvSpPr>
        <cdr:cNvPr id="55342" name="Freeform 4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78484" y="1941151"/>
          <a:ext cx="0" cy="9744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0.4118</cdr:x>
      <cdr:y>0.24419</cdr:y>
    </cdr:from>
    <cdr:to>
      <cdr:x>0.44383</cdr:x>
      <cdr:y>0.2654</cdr:y>
    </cdr:to>
    <cdr:sp macro="" textlink="">
      <cdr:nvSpPr>
        <cdr:cNvPr id="55343" name="Text Box 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756899"/>
          <a:ext cx="209574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0.24419</cdr:y>
    </cdr:from>
    <cdr:to>
      <cdr:x>0.4219</cdr:x>
      <cdr:y>0.2654</cdr:y>
    </cdr:to>
    <cdr:sp macro="" textlink="">
      <cdr:nvSpPr>
        <cdr:cNvPr id="55344" name="Text Box 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756899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140</a:t>
          </a:r>
        </a:p>
      </cdr:txBody>
    </cdr:sp>
  </cdr:relSizeAnchor>
  <cdr:relSizeAnchor xmlns:cdr="http://schemas.openxmlformats.org/drawingml/2006/chartDrawing">
    <cdr:from>
      <cdr:x>0.3778</cdr:x>
      <cdr:y>0.26984</cdr:y>
    </cdr:from>
    <cdr:to>
      <cdr:x>0.38101</cdr:x>
      <cdr:y>0.2839</cdr:y>
    </cdr:to>
    <cdr:sp macro="" textlink="">
      <cdr:nvSpPr>
        <cdr:cNvPr id="55345" name="Freeform 4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75408" y="1941151"/>
          <a:ext cx="20957" cy="1009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39"/>
            </a:cxn>
          </a:cxnLst>
          <a:rect l="0" t="0" r="r" b="b"/>
          <a:pathLst>
            <a:path w="1" h="66739">
              <a:moveTo>
                <a:pt x="0" y="0"/>
              </a:moveTo>
              <a:lnTo>
                <a:pt x="0" y="6673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0.27108</cdr:y>
    </cdr:from>
    <cdr:to>
      <cdr:x>0.34701</cdr:x>
      <cdr:y>0.2839</cdr:y>
    </cdr:to>
    <cdr:sp macro="" textlink="">
      <cdr:nvSpPr>
        <cdr:cNvPr id="55346" name="Freeform 5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950009"/>
          <a:ext cx="0" cy="92126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205"/>
            </a:cxn>
          </a:cxnLst>
          <a:rect l="0" t="0" r="r" b="b"/>
          <a:pathLst>
            <a:path w="1" h="57205">
              <a:moveTo>
                <a:pt x="0" y="0"/>
              </a:moveTo>
              <a:lnTo>
                <a:pt x="0" y="5720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0.36623</cdr:x>
      <cdr:y>0.20102</cdr:y>
    </cdr:from>
    <cdr:to>
      <cdr:x>0.40688</cdr:x>
      <cdr:y>0.22223</cdr:y>
    </cdr:to>
    <cdr:sp macro="" textlink="">
      <cdr:nvSpPr>
        <cdr:cNvPr id="55347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446860"/>
          <a:ext cx="265997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0.33617</cdr:x>
      <cdr:y>0.20102</cdr:y>
    </cdr:from>
    <cdr:to>
      <cdr:x>0.37115</cdr:x>
      <cdr:y>0.22223</cdr:y>
    </cdr:to>
    <cdr:sp macro="" textlink="">
      <cdr:nvSpPr>
        <cdr:cNvPr id="55348" name="Text Box 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446860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300</a:t>
          </a:r>
        </a:p>
      </cdr:txBody>
    </cdr:sp>
  </cdr:relSizeAnchor>
  <cdr:relSizeAnchor xmlns:cdr="http://schemas.openxmlformats.org/drawingml/2006/chartDrawing">
    <cdr:from>
      <cdr:x>0.88555</cdr:x>
      <cdr:y>0.27256</cdr:y>
    </cdr:from>
    <cdr:to>
      <cdr:x>0.88555</cdr:x>
      <cdr:y>0.2839</cdr:y>
    </cdr:to>
    <cdr:sp macro="" textlink="">
      <cdr:nvSpPr>
        <cdr:cNvPr id="55349" name="Line 5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97959" y="1960639"/>
          <a:ext cx="0" cy="814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0.87545</cdr:x>
      <cdr:y>0.24345</cdr:y>
    </cdr:from>
    <cdr:to>
      <cdr:x>0.90452</cdr:x>
      <cdr:y>0.26738</cdr:y>
    </cdr:to>
    <cdr:sp macro="" textlink="">
      <cdr:nvSpPr>
        <cdr:cNvPr id="55350" name="Text Box 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751584"/>
          <a:ext cx="190229" cy="17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0.85722</cdr:x>
      <cdr:y>0.83524</cdr:y>
    </cdr:from>
    <cdr:to>
      <cdr:x>0.85722</cdr:x>
      <cdr:y>0.88063</cdr:y>
    </cdr:to>
    <cdr:sp macro="" textlink="">
      <cdr:nvSpPr>
        <cdr:cNvPr id="55351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2567" y="6001772"/>
          <a:ext cx="0" cy="3259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0.61333</cdr:x>
      <cdr:y>0.83524</cdr:y>
    </cdr:from>
    <cdr:to>
      <cdr:x>0.61333</cdr:x>
      <cdr:y>0.85646</cdr:y>
    </cdr:to>
    <cdr:sp macro="" textlink="">
      <cdr:nvSpPr>
        <cdr:cNvPr id="55352" name="Freeform 5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16581" y="6001772"/>
          <a:ext cx="0" cy="15236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3945"/>
            </a:cxn>
          </a:cxnLst>
          <a:rect l="0" t="0" r="r" b="b"/>
          <a:pathLst>
            <a:path w="1" h="123945">
              <a:moveTo>
                <a:pt x="0" y="0"/>
              </a:moveTo>
              <a:lnTo>
                <a:pt x="0" y="123945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0.38199</cdr:x>
      <cdr:y>0.83648</cdr:y>
    </cdr:from>
    <cdr:to>
      <cdr:x>0.38199</cdr:x>
      <cdr:y>0.88063</cdr:y>
    </cdr:to>
    <cdr:sp macro="" textlink="">
      <cdr:nvSpPr>
        <cdr:cNvPr id="55353" name="Freeform 5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02814" y="6010631"/>
          <a:ext cx="0" cy="3171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252657"/>
            </a:cxn>
          </a:cxnLst>
          <a:rect l="0" t="0" r="r" b="b"/>
          <a:pathLst>
            <a:path w="1" h="252657">
              <a:moveTo>
                <a:pt x="0" y="0"/>
              </a:moveTo>
              <a:lnTo>
                <a:pt x="0" y="25265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0.85695</cdr:y>
    </cdr:from>
    <cdr:to>
      <cdr:x>0.88802</cdr:x>
      <cdr:y>0.85695</cdr:y>
    </cdr:to>
    <cdr:sp macro="" textlink="">
      <cdr:nvSpPr>
        <cdr:cNvPr id="55354" name="Line 5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6396" y="6157678"/>
          <a:ext cx="533768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0.85868</cdr:y>
    </cdr:from>
    <cdr:to>
      <cdr:x>0.93384</cdr:x>
      <cdr:y>0.87718</cdr:y>
    </cdr:to>
    <cdr:sp macro="" textlink="">
      <cdr:nvSpPr>
        <cdr:cNvPr id="55355" name="Text Box 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6170079"/>
          <a:ext cx="609377" cy="132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0" i="0" strike="noStrike">
              <a:solidFill>
                <a:srgbClr val="000000"/>
              </a:solidFill>
              <a:cs typeface="B Traffic"/>
            </a:rPr>
            <a:t> </a:t>
          </a:r>
          <a:r>
            <a:rPr lang="fa-IR" sz="375" b="1" i="0" strike="noStrike">
              <a:solidFill>
                <a:srgbClr val="000000"/>
              </a:solidFill>
              <a:cs typeface="B Traffic"/>
            </a:rPr>
            <a:t>قلوه سنگ</a:t>
          </a:r>
        </a:p>
      </cdr:txBody>
    </cdr:sp>
  </cdr:relSizeAnchor>
  <cdr:relSizeAnchor xmlns:cdr="http://schemas.openxmlformats.org/drawingml/2006/chartDrawing">
    <cdr:from>
      <cdr:x>0.6084</cdr:x>
      <cdr:y>0.8276</cdr:y>
    </cdr:from>
    <cdr:to>
      <cdr:x>0.99568</cdr:x>
      <cdr:y>0.86065</cdr:y>
    </cdr:to>
    <cdr:sp macro="" textlink="">
      <cdr:nvSpPr>
        <cdr:cNvPr id="55356" name="Text Box 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4339" y="5946851"/>
          <a:ext cx="2534231" cy="23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  <a:endParaRPr lang="fa-IR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0">
            <a:defRPr sz="1000"/>
          </a:pPr>
          <a:endParaRPr lang="fa-IR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0.67467</cdr:x>
      <cdr:y>0.85695</cdr:y>
    </cdr:from>
    <cdr:to>
      <cdr:x>0.67639</cdr:x>
      <cdr:y>0.88063</cdr:y>
    </cdr:to>
    <cdr:sp macro="" textlink="">
      <cdr:nvSpPr>
        <cdr:cNvPr id="55357" name="Freeform 6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417996" y="6157678"/>
          <a:ext cx="11285" cy="1700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0.12381</cdr:x>
      <cdr:y>0.83524</cdr:y>
    </cdr:from>
    <cdr:to>
      <cdr:x>0.48473</cdr:x>
      <cdr:y>0.86435</cdr:y>
    </cdr:to>
    <cdr:sp macro="" textlink="">
      <cdr:nvSpPr>
        <cdr:cNvPr id="55358" name="Text Box 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326" y="6001772"/>
          <a:ext cx="2361736" cy="20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لاي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0.10484</cdr:x>
      <cdr:y>0.85523</cdr:y>
    </cdr:from>
    <cdr:to>
      <cdr:x>0.50961</cdr:x>
      <cdr:y>0.88433</cdr:y>
    </cdr:to>
    <cdr:sp macro="" textlink="">
      <cdr:nvSpPr>
        <cdr:cNvPr id="55359" name="Text Box 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194" y="6145276"/>
          <a:ext cx="2648691" cy="20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ريز دانه (لاي و رس)</a:t>
          </a:r>
        </a:p>
      </cdr:txBody>
    </cdr:sp>
  </cdr:relSizeAnchor>
  <cdr:relSizeAnchor xmlns:cdr="http://schemas.openxmlformats.org/drawingml/2006/chartDrawing">
    <cdr:from>
      <cdr:x>0.12208</cdr:x>
      <cdr:y>0.85695</cdr:y>
    </cdr:from>
    <cdr:to>
      <cdr:x>0.12208</cdr:x>
      <cdr:y>0.88063</cdr:y>
    </cdr:to>
    <cdr:sp macro="" textlink="">
      <cdr:nvSpPr>
        <cdr:cNvPr id="55360" name="Freeform 6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02042" y="6157678"/>
          <a:ext cx="0" cy="17007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128712"/>
            </a:cxn>
          </a:cxnLst>
          <a:rect l="0" t="0" r="r" b="b"/>
          <a:pathLst>
            <a:path w="1" h="128712">
              <a:moveTo>
                <a:pt x="0" y="0"/>
              </a:moveTo>
              <a:lnTo>
                <a:pt x="0" y="12871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0.07232</cdr:x>
      <cdr:y>0.84955</cdr:y>
    </cdr:from>
    <cdr:to>
      <cdr:x>0.13785</cdr:x>
      <cdr:y>0.88261</cdr:y>
    </cdr:to>
    <cdr:sp macro="" textlink="">
      <cdr:nvSpPr>
        <cdr:cNvPr id="55361" name="Text Box 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96" y="6104528"/>
          <a:ext cx="428820" cy="23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رس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0.38273</cdr:x>
      <cdr:y>0.84955</cdr:y>
    </cdr:from>
    <cdr:to>
      <cdr:x>0.80056</cdr:x>
      <cdr:y>0.88261</cdr:y>
    </cdr:to>
    <cdr:sp macro="" textlink="">
      <cdr:nvSpPr>
        <cdr:cNvPr id="55362" name="Text Box 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7650" y="6104528"/>
          <a:ext cx="2734132" cy="23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0.38347</cdr:x>
      <cdr:y>0.8276</cdr:y>
    </cdr:from>
    <cdr:to>
      <cdr:x>0.70818</cdr:x>
      <cdr:y>0.86065</cdr:y>
    </cdr:to>
    <cdr:sp macro="" textlink="">
      <cdr:nvSpPr>
        <cdr:cNvPr id="55363" name="Text Box 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2486" y="5946851"/>
          <a:ext cx="2124756" cy="23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ماسه</a:t>
          </a:r>
        </a:p>
      </cdr:txBody>
    </cdr:sp>
  </cdr:relSizeAnchor>
  <cdr:relSizeAnchor xmlns:cdr="http://schemas.openxmlformats.org/drawingml/2006/chartDrawing">
    <cdr:from>
      <cdr:x>0.03093</cdr:x>
      <cdr:y>0.2839</cdr:y>
    </cdr:from>
    <cdr:to>
      <cdr:x>0.9639</cdr:x>
      <cdr:y>0.2839</cdr:y>
    </cdr:to>
    <cdr:sp macro="" textlink="">
      <cdr:nvSpPr>
        <cdr:cNvPr id="55364" name="Line 6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5562" y="2042135"/>
          <a:ext cx="610504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0.03118</cdr:x>
      <cdr:y>0.24345</cdr:y>
    </cdr:from>
    <cdr:to>
      <cdr:x>0.9639</cdr:x>
      <cdr:y>0.25233</cdr:y>
    </cdr:to>
    <cdr:sp macro="" textlink="">
      <cdr:nvSpPr>
        <cdr:cNvPr id="55365" name="Freeform 6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7174" y="1751584"/>
          <a:ext cx="6103435" cy="63779"/>
        </a:xfrm>
        <a:custGeom xmlns:a="http://schemas.openxmlformats.org/drawingml/2006/main">
          <a:avLst/>
          <a:gdLst/>
          <a:ahLst/>
          <a:cxnLst>
            <a:cxn ang="0">
              <a:pos x="5668489" y="0"/>
            </a:cxn>
            <a:cxn ang="0">
              <a:pos x="0" y="0"/>
            </a:cxn>
          </a:cxnLst>
          <a:rect l="0" t="0" r="r" b="b"/>
          <a:pathLst>
            <a:path w="5668489" h="1">
              <a:moveTo>
                <a:pt x="5668489" y="0"/>
              </a:move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0.32804</cdr:x>
      <cdr:y>0.11468</cdr:y>
    </cdr:from>
    <cdr:to>
      <cdr:x>0.33617</cdr:x>
      <cdr:y>0.28341</cdr:y>
    </cdr:to>
    <cdr:sp macro="" textlink="">
      <cdr:nvSpPr>
        <cdr:cNvPr id="55366" name="Freeform 7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9762" y="826783"/>
          <a:ext cx="53200" cy="1211808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570979"/>
            </a:cxn>
          </a:cxnLst>
          <a:rect l="0" t="0" r="r" b="b"/>
          <a:pathLst>
            <a:path w="1" h="570979">
              <a:moveTo>
                <a:pt x="0" y="0"/>
              </a:moveTo>
              <a:lnTo>
                <a:pt x="0" y="570979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0.88063</cdr:x>
      <cdr:y>0.23111</cdr:y>
    </cdr:from>
    <cdr:to>
      <cdr:x>0.88555</cdr:x>
      <cdr:y>0.24172</cdr:y>
    </cdr:to>
    <cdr:sp macro="" textlink="">
      <cdr:nvSpPr>
        <cdr:cNvPr id="55367" name="Freeform 71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765717" y="1663002"/>
          <a:ext cx="32242" cy="7618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1972"/>
            </a:cxn>
          </a:cxnLst>
          <a:rect l="0" t="0" r="r" b="b"/>
          <a:pathLst>
            <a:path w="1" h="61972">
              <a:moveTo>
                <a:pt x="0" y="0"/>
              </a:moveTo>
              <a:lnTo>
                <a:pt x="0" y="61972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0.86732</cdr:x>
      <cdr:y>0.23111</cdr:y>
    </cdr:from>
    <cdr:to>
      <cdr:x>0.86732</cdr:x>
      <cdr:y>0.24345</cdr:y>
    </cdr:to>
    <cdr:sp macro="" textlink="">
      <cdr:nvSpPr>
        <cdr:cNvPr id="55368" name="Line 7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78663" y="1663002"/>
          <a:ext cx="0" cy="885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0.85476</cdr:x>
      <cdr:y>0.23259</cdr:y>
    </cdr:from>
    <cdr:to>
      <cdr:x>0.85476</cdr:x>
      <cdr:y>0.24345</cdr:y>
    </cdr:to>
    <cdr:sp macro="" textlink="">
      <cdr:nvSpPr>
        <cdr:cNvPr id="55369" name="Line 7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96446" y="1673631"/>
          <a:ext cx="0" cy="779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a-IR"/>
        </a:p>
      </cdr:txBody>
    </cdr:sp>
  </cdr:relSizeAnchor>
  <cdr:relSizeAnchor xmlns:cdr="http://schemas.openxmlformats.org/drawingml/2006/chartDrawing">
    <cdr:from>
      <cdr:x>0.84072</cdr:x>
      <cdr:y>0.23161</cdr:y>
    </cdr:from>
    <cdr:to>
      <cdr:x>0.84663</cdr:x>
      <cdr:y>0.24345</cdr:y>
    </cdr:to>
    <cdr:sp macro="" textlink="">
      <cdr:nvSpPr>
        <cdr:cNvPr id="55370" name="Freeform 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04555" y="1666545"/>
          <a:ext cx="38691" cy="850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0.81904</cdr:x>
      <cdr:y>0.23259</cdr:y>
    </cdr:from>
    <cdr:to>
      <cdr:x>0.82495</cdr:x>
      <cdr:y>0.24369</cdr:y>
    </cdr:to>
    <cdr:sp macro="" textlink="">
      <cdr:nvSpPr>
        <cdr:cNvPr id="55371" name="Freeform 7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362690" y="1673631"/>
          <a:ext cx="38691" cy="797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6740"/>
            </a:cxn>
          </a:cxnLst>
          <a:rect l="0" t="0" r="r" b="b"/>
          <a:pathLst>
            <a:path w="1" h="66740">
              <a:moveTo>
                <a:pt x="0" y="0"/>
              </a:moveTo>
              <a:lnTo>
                <a:pt x="0" y="66740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0.78504</cdr:x>
      <cdr:y>0.23259</cdr:y>
    </cdr:from>
    <cdr:to>
      <cdr:x>0.79021</cdr:x>
      <cdr:y>0.24345</cdr:y>
    </cdr:to>
    <cdr:sp macro="" textlink="">
      <cdr:nvSpPr>
        <cdr:cNvPr id="55372" name="Freeform 76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5140219" y="1673631"/>
          <a:ext cx="33855" cy="7795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0.76607</cdr:x>
      <cdr:y>0.23259</cdr:y>
    </cdr:from>
    <cdr:to>
      <cdr:x>0.77026</cdr:x>
      <cdr:y>0.24345</cdr:y>
    </cdr:to>
    <cdr:sp macro="" textlink="">
      <cdr:nvSpPr>
        <cdr:cNvPr id="55373" name="Freeform 7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016087" y="1673631"/>
          <a:ext cx="27406" cy="7795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0.73872</cdr:x>
      <cdr:y>0.23259</cdr:y>
    </cdr:from>
    <cdr:to>
      <cdr:x>0.74365</cdr:x>
      <cdr:y>0.24369</cdr:y>
    </cdr:to>
    <cdr:sp macro="" textlink="">
      <cdr:nvSpPr>
        <cdr:cNvPr id="55374" name="Freeform 7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37143" y="1673631"/>
          <a:ext cx="32243" cy="7972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0.7062</cdr:x>
      <cdr:y>0.23161</cdr:y>
    </cdr:from>
    <cdr:to>
      <cdr:x>0.71286</cdr:x>
      <cdr:y>0.24345</cdr:y>
    </cdr:to>
    <cdr:sp macro="" textlink="">
      <cdr:nvSpPr>
        <cdr:cNvPr id="55375" name="Freeform 79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624345" y="1666545"/>
          <a:ext cx="43527" cy="850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0.69389</cdr:x>
      <cdr:y>0.23037</cdr:y>
    </cdr:from>
    <cdr:to>
      <cdr:x>0.69955</cdr:x>
      <cdr:y>0.24345</cdr:y>
    </cdr:to>
    <cdr:sp macro="" textlink="" fLocksText="0">
      <cdr:nvSpPr>
        <cdr:cNvPr id="55376" name="Freeform 8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43740" y="1657687"/>
          <a:ext cx="37079" cy="9389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0.66555</cdr:x>
      <cdr:y>0.23111</cdr:y>
    </cdr:from>
    <cdr:to>
      <cdr:x>0.67073</cdr:x>
      <cdr:y>0.24172</cdr:y>
    </cdr:to>
    <cdr:sp macro="" textlink="">
      <cdr:nvSpPr>
        <cdr:cNvPr id="55377" name="Freeform 81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4358348" y="1663002"/>
          <a:ext cx="33854" cy="7618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67227"/>
            </a:cxn>
          </a:cxnLst>
          <a:rect l="0" t="0" r="r" b="b"/>
          <a:pathLst>
            <a:path w="1" h="67227">
              <a:moveTo>
                <a:pt x="0" y="0"/>
              </a:moveTo>
              <a:lnTo>
                <a:pt x="0" y="6722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0.64831</cdr:x>
      <cdr:y>0.23037</cdr:y>
    </cdr:from>
    <cdr:to>
      <cdr:x>0.65324</cdr:x>
      <cdr:y>0.24172</cdr:y>
    </cdr:to>
    <cdr:sp macro="" textlink="">
      <cdr:nvSpPr>
        <cdr:cNvPr id="55378" name="Freeform 8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45500" y="1657687"/>
          <a:ext cx="32243" cy="8149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0.63328</cdr:x>
      <cdr:y>0.23037</cdr:y>
    </cdr:from>
    <cdr:to>
      <cdr:x>0.63821</cdr:x>
      <cdr:y>0.24172</cdr:y>
    </cdr:to>
    <cdr:sp macro="" textlink="">
      <cdr:nvSpPr>
        <cdr:cNvPr id="55379" name="Freeform 8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47162" y="1657687"/>
          <a:ext cx="32242" cy="8149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81041"/>
            </a:cxn>
          </a:cxnLst>
          <a:rect l="0" t="0" r="r" b="b"/>
          <a:pathLst>
            <a:path w="1" h="81041">
              <a:moveTo>
                <a:pt x="0" y="0"/>
              </a:moveTo>
              <a:lnTo>
                <a:pt x="0" y="81041"/>
              </a:lnTo>
            </a:path>
          </a:pathLst>
        </a:custGeom>
        <a:noFill xmlns:a="http://schemas.openxmlformats.org/drawingml/2006/main"/>
        <a:ln xmlns:a="http://schemas.openxmlformats.org/drawingml/2006/main" w="9525" cap="flat">
          <a:solidFill>
            <a:srgbClr val="000000"/>
          </a:solidFill>
          <a:prstDash val="solid"/>
          <a:round/>
          <a:headEnd/>
          <a:tailEnd/>
        </a:ln>
      </cdr:spPr>
    </cdr:sp>
  </cdr:relSizeAnchor>
  <cdr:relSizeAnchor xmlns:cdr="http://schemas.openxmlformats.org/drawingml/2006/chartDrawing">
    <cdr:from>
      <cdr:x>0.6116</cdr:x>
      <cdr:y>0.23037</cdr:y>
    </cdr:from>
    <cdr:to>
      <cdr:x>0.61678</cdr:x>
      <cdr:y>0.24172</cdr:y>
    </cdr:to>
    <cdr:sp macro="" textlink="">
      <cdr:nvSpPr>
        <cdr:cNvPr id="55380" name="Freeform 8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05297" y="1657687"/>
          <a:ext cx="33854" cy="81495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0.52784</cdr:x>
      <cdr:y>0.22939</cdr:y>
    </cdr:from>
    <cdr:to>
      <cdr:x>0.53277</cdr:x>
      <cdr:y>0.24345</cdr:y>
    </cdr:to>
    <cdr:sp macro="" textlink="">
      <cdr:nvSpPr>
        <cdr:cNvPr id="55381" name="Freeform 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57181" y="1650600"/>
          <a:ext cx="32242" cy="1009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0.55445</cdr:x>
      <cdr:y>0.22988</cdr:y>
    </cdr:from>
    <cdr:to>
      <cdr:x>0.55445</cdr:x>
      <cdr:y>0.24369</cdr:y>
    </cdr:to>
    <cdr:sp macro="" textlink="">
      <cdr:nvSpPr>
        <cdr:cNvPr id="55382" name="Freeform 8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31288" y="1654143"/>
          <a:ext cx="0" cy="99213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0.50468</cdr:x>
      <cdr:y>0.22939</cdr:y>
    </cdr:from>
    <cdr:to>
      <cdr:x>0.51133</cdr:x>
      <cdr:y>0.24345</cdr:y>
    </cdr:to>
    <cdr:sp macro="" textlink="">
      <cdr:nvSpPr>
        <cdr:cNvPr id="55383" name="Freeform 8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643" y="1650600"/>
          <a:ext cx="43526" cy="1009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0.46723</cdr:x>
      <cdr:y>0.22939</cdr:y>
    </cdr:from>
    <cdr:to>
      <cdr:x>0.47241</cdr:x>
      <cdr:y>0.24345</cdr:y>
    </cdr:to>
    <cdr:sp macro="" textlink="">
      <cdr:nvSpPr>
        <cdr:cNvPr id="55384" name="Freeform 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60602" y="1650600"/>
          <a:ext cx="33855" cy="1009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6"/>
            </a:cxn>
          </a:cxnLst>
          <a:rect l="0" t="0" r="r" b="b"/>
          <a:pathLst>
            <a:path w="1" h="71506">
              <a:moveTo>
                <a:pt x="0" y="0"/>
              </a:moveTo>
              <a:lnTo>
                <a:pt x="0" y="71506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0.4458</cdr:x>
      <cdr:y>0.22939</cdr:y>
    </cdr:from>
    <cdr:to>
      <cdr:x>0.45147</cdr:x>
      <cdr:y>0.24172</cdr:y>
    </cdr:to>
    <cdr:sp macro="" textlink="">
      <cdr:nvSpPr>
        <cdr:cNvPr id="55385" name="Freeform 8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20349" y="1650600"/>
          <a:ext cx="37079" cy="885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0.41919</cdr:x>
      <cdr:y>0.22988</cdr:y>
    </cdr:from>
    <cdr:to>
      <cdr:x>0.42412</cdr:x>
      <cdr:y>0.24172</cdr:y>
    </cdr:to>
    <cdr:sp macro="" textlink="">
      <cdr:nvSpPr>
        <cdr:cNvPr id="55386" name="Freeform 90"/>
        <cdr:cNvSpPr>
          <a:spLocks xmlns:a="http://schemas.openxmlformats.org/drawingml/2006/main"/>
        </cdr:cNvSpPr>
      </cdr:nvSpPr>
      <cdr:spPr bwMode="auto">
        <a:xfrm xmlns:a="http://schemas.openxmlformats.org/drawingml/2006/main" flipH="1">
          <a:off x="2746242" y="1654143"/>
          <a:ext cx="32242" cy="85039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1507"/>
            </a:cxn>
          </a:cxnLst>
          <a:rect l="0" t="0" r="r" b="b"/>
          <a:pathLst>
            <a:path w="1" h="71507">
              <a:moveTo>
                <a:pt x="0" y="0"/>
              </a:moveTo>
              <a:lnTo>
                <a:pt x="0" y="71507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0.39677</cdr:x>
      <cdr:y>0.22939</cdr:y>
    </cdr:from>
    <cdr:to>
      <cdr:x>0.4017</cdr:x>
      <cdr:y>0.24172</cdr:y>
    </cdr:to>
    <cdr:sp macro="" textlink="">
      <cdr:nvSpPr>
        <cdr:cNvPr id="55387" name="Freeform 9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99540" y="1650600"/>
          <a:ext cx="32242" cy="885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151"/>
            </a:cxn>
          </a:cxnLst>
          <a:rect l="0" t="0" r="r" b="b"/>
          <a:pathLst>
            <a:path w="1" h="76151">
              <a:moveTo>
                <a:pt x="0" y="0"/>
              </a:moveTo>
              <a:lnTo>
                <a:pt x="0" y="76151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0.38101</cdr:x>
      <cdr:y>0.22939</cdr:y>
    </cdr:from>
    <cdr:to>
      <cdr:x>0.38692</cdr:x>
      <cdr:y>0.24345</cdr:y>
    </cdr:to>
    <cdr:sp macro="" textlink="">
      <cdr:nvSpPr>
        <cdr:cNvPr id="55388" name="Freeform 9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6365" y="1650600"/>
          <a:ext cx="38691" cy="10098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0.34701</cdr:x>
      <cdr:y>0.22791</cdr:y>
    </cdr:from>
    <cdr:to>
      <cdr:x>0.35194</cdr:x>
      <cdr:y>0.24345</cdr:y>
    </cdr:to>
    <cdr:sp macro="" textlink="">
      <cdr:nvSpPr>
        <cdr:cNvPr id="55389" name="Freeform 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73895" y="1639970"/>
          <a:ext cx="32242" cy="11161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0.87545</cdr:x>
      <cdr:y>0.20053</cdr:y>
    </cdr:from>
    <cdr:to>
      <cdr:x>0.90452</cdr:x>
      <cdr:y>0.22174</cdr:y>
    </cdr:to>
    <cdr:sp macro="" textlink="">
      <cdr:nvSpPr>
        <cdr:cNvPr id="55390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62" y="1443317"/>
          <a:ext cx="19022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4"</a:t>
          </a:r>
        </a:p>
      </cdr:txBody>
    </cdr:sp>
  </cdr:relSizeAnchor>
  <cdr:relSizeAnchor xmlns:cdr="http://schemas.openxmlformats.org/drawingml/2006/chartDrawing">
    <cdr:from>
      <cdr:x>0.85821</cdr:x>
      <cdr:y>0.19905</cdr:y>
    </cdr:from>
    <cdr:to>
      <cdr:x>0.8858</cdr:x>
      <cdr:y>0.22297</cdr:y>
    </cdr:to>
    <cdr:sp macro="" textlink="">
      <cdr:nvSpPr>
        <cdr:cNvPr id="55391" name="Text Box 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015" y="1432687"/>
          <a:ext cx="180556" cy="17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3"</a:t>
          </a:r>
        </a:p>
      </cdr:txBody>
    </cdr:sp>
  </cdr:relSizeAnchor>
  <cdr:relSizeAnchor xmlns:cdr="http://schemas.openxmlformats.org/drawingml/2006/chartDrawing">
    <cdr:from>
      <cdr:x>0.84737</cdr:x>
      <cdr:y>0.20225</cdr:y>
    </cdr:from>
    <cdr:to>
      <cdr:x>0.87496</cdr:x>
      <cdr:y>0.22223</cdr:y>
    </cdr:to>
    <cdr:sp macro="" textlink="">
      <cdr:nvSpPr>
        <cdr:cNvPr id="55392" name="Text Box 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082" y="1455718"/>
          <a:ext cx="180556" cy="14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 "</a:t>
          </a:r>
        </a:p>
      </cdr:txBody>
    </cdr:sp>
  </cdr:relSizeAnchor>
  <cdr:relSizeAnchor xmlns:cdr="http://schemas.openxmlformats.org/drawingml/2006/chartDrawing">
    <cdr:from>
      <cdr:x>0.83234</cdr:x>
      <cdr:y>0.19979</cdr:y>
    </cdr:from>
    <cdr:to>
      <cdr:x>0.85575</cdr:x>
      <cdr:y>0.22223</cdr:y>
    </cdr:to>
    <cdr:sp macro="" textlink="">
      <cdr:nvSpPr>
        <cdr:cNvPr id="55393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744" y="1438002"/>
          <a:ext cx="153150" cy="161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2"</a:t>
          </a:r>
        </a:p>
      </cdr:txBody>
    </cdr:sp>
  </cdr:relSizeAnchor>
  <cdr:relSizeAnchor xmlns:cdr="http://schemas.openxmlformats.org/drawingml/2006/chartDrawing">
    <cdr:from>
      <cdr:x>0.7811</cdr:x>
      <cdr:y>0.20225</cdr:y>
    </cdr:from>
    <cdr:to>
      <cdr:x>0.80869</cdr:x>
      <cdr:y>0.22347</cdr:y>
    </cdr:to>
    <cdr:sp macro="" textlink="">
      <cdr:nvSpPr>
        <cdr:cNvPr id="55394" name="Text Box 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4426" y="1455718"/>
          <a:ext cx="180556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1"</a:t>
          </a:r>
        </a:p>
      </cdr:txBody>
    </cdr:sp>
  </cdr:relSizeAnchor>
  <cdr:relSizeAnchor xmlns:cdr="http://schemas.openxmlformats.org/drawingml/2006/chartDrawing">
    <cdr:from>
      <cdr:x>0.81263</cdr:x>
      <cdr:y>0.20225</cdr:y>
    </cdr:from>
    <cdr:to>
      <cdr:x>0.83727</cdr:x>
      <cdr:y>0.22347</cdr:y>
    </cdr:to>
    <cdr:sp macro="" textlink="">
      <cdr:nvSpPr>
        <cdr:cNvPr id="55395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775" y="1455718"/>
          <a:ext cx="161211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  "</a:t>
          </a:r>
        </a:p>
      </cdr:txBody>
    </cdr:sp>
  </cdr:relSizeAnchor>
  <cdr:relSizeAnchor xmlns:cdr="http://schemas.openxmlformats.org/drawingml/2006/chartDrawing">
    <cdr:from>
      <cdr:x>0.75104</cdr:x>
      <cdr:y>0.20102</cdr:y>
    </cdr:from>
    <cdr:to>
      <cdr:x>0.79317</cdr:x>
      <cdr:y>0.22223</cdr:y>
    </cdr:to>
    <cdr:sp macro="" textlink="">
      <cdr:nvSpPr>
        <cdr:cNvPr id="55396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749" y="1446860"/>
          <a:ext cx="275670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3/4</a:t>
          </a:r>
        </a:p>
      </cdr:txBody>
    </cdr:sp>
  </cdr:relSizeAnchor>
  <cdr:relSizeAnchor xmlns:cdr="http://schemas.openxmlformats.org/drawingml/2006/chartDrawing">
    <cdr:from>
      <cdr:x>0.72296</cdr:x>
      <cdr:y>0.20102</cdr:y>
    </cdr:from>
    <cdr:to>
      <cdr:x>0.7609</cdr:x>
      <cdr:y>0.22223</cdr:y>
    </cdr:to>
    <cdr:sp macro="" textlink="">
      <cdr:nvSpPr>
        <cdr:cNvPr id="55397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969" y="1446860"/>
          <a:ext cx="248264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1/2</a:t>
          </a:r>
        </a:p>
      </cdr:txBody>
    </cdr:sp>
  </cdr:relSizeAnchor>
  <cdr:relSizeAnchor xmlns:cdr="http://schemas.openxmlformats.org/drawingml/2006/chartDrawing">
    <cdr:from>
      <cdr:x>0.69955</cdr:x>
      <cdr:y>0.20102</cdr:y>
    </cdr:from>
    <cdr:to>
      <cdr:x>0.7402</cdr:x>
      <cdr:y>0.22223</cdr:y>
    </cdr:to>
    <cdr:sp macro="" textlink="">
      <cdr:nvSpPr>
        <cdr:cNvPr id="55398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819" y="1446860"/>
          <a:ext cx="265997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3/8</a:t>
          </a:r>
        </a:p>
      </cdr:txBody>
    </cdr:sp>
  </cdr:relSizeAnchor>
  <cdr:relSizeAnchor xmlns:cdr="http://schemas.openxmlformats.org/drawingml/2006/chartDrawing">
    <cdr:from>
      <cdr:x>0.68132</cdr:x>
      <cdr:y>0.20102</cdr:y>
    </cdr:from>
    <cdr:to>
      <cdr:x>0.71778</cdr:x>
      <cdr:y>0.22223</cdr:y>
    </cdr:to>
    <cdr:sp macro="" textlink="">
      <cdr:nvSpPr>
        <cdr:cNvPr id="55399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1523" y="1446860"/>
          <a:ext cx="238591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1/4</a:t>
          </a:r>
        </a:p>
      </cdr:txBody>
    </cdr:sp>
  </cdr:relSizeAnchor>
  <cdr:relSizeAnchor xmlns:cdr="http://schemas.openxmlformats.org/drawingml/2006/chartDrawing">
    <cdr:from>
      <cdr:x>0.66161</cdr:x>
      <cdr:y>0.20102</cdr:y>
    </cdr:from>
    <cdr:to>
      <cdr:x>0.6966</cdr:x>
      <cdr:y>0.22223</cdr:y>
    </cdr:to>
    <cdr:sp macro="" textlink="">
      <cdr:nvSpPr>
        <cdr:cNvPr id="55400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2554" y="1446860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3/16</a:t>
          </a:r>
        </a:p>
      </cdr:txBody>
    </cdr:sp>
  </cdr:relSizeAnchor>
  <cdr:relSizeAnchor xmlns:cdr="http://schemas.openxmlformats.org/drawingml/2006/chartDrawing">
    <cdr:from>
      <cdr:x>0.63747</cdr:x>
      <cdr:y>0.20102</cdr:y>
    </cdr:from>
    <cdr:to>
      <cdr:x>0.67812</cdr:x>
      <cdr:y>0.22223</cdr:y>
    </cdr:to>
    <cdr:sp macro="" textlink="">
      <cdr:nvSpPr>
        <cdr:cNvPr id="55401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568" y="1446860"/>
          <a:ext cx="265997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1/8</a:t>
          </a:r>
        </a:p>
      </cdr:txBody>
    </cdr:sp>
  </cdr:relSizeAnchor>
  <cdr:relSizeAnchor xmlns:cdr="http://schemas.openxmlformats.org/drawingml/2006/chartDrawing">
    <cdr:from>
      <cdr:x>0.59756</cdr:x>
      <cdr:y>0.19831</cdr:y>
    </cdr:from>
    <cdr:to>
      <cdr:x>0.63698</cdr:x>
      <cdr:y>0.22223</cdr:y>
    </cdr:to>
    <cdr:sp macro="" textlink="">
      <cdr:nvSpPr>
        <cdr:cNvPr id="55402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407" y="1427372"/>
          <a:ext cx="257937" cy="17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cdr:txBody>
    </cdr:sp>
  </cdr:relSizeAnchor>
  <cdr:relSizeAnchor xmlns:cdr="http://schemas.openxmlformats.org/drawingml/2006/chartDrawing">
    <cdr:from>
      <cdr:x>0.62835</cdr:x>
      <cdr:y>0.24419</cdr:y>
    </cdr:from>
    <cdr:to>
      <cdr:x>0.66334</cdr:x>
      <cdr:y>0.2654</cdr:y>
    </cdr:to>
    <cdr:sp macro="" textlink="">
      <cdr:nvSpPr>
        <cdr:cNvPr id="55403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4920" y="1756899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cdr:txBody>
    </cdr:sp>
  </cdr:relSizeAnchor>
  <cdr:relSizeAnchor xmlns:cdr="http://schemas.openxmlformats.org/drawingml/2006/chartDrawing">
    <cdr:from>
      <cdr:x>0.57194</cdr:x>
      <cdr:y>0.20102</cdr:y>
    </cdr:from>
    <cdr:to>
      <cdr:x>0.60396</cdr:x>
      <cdr:y>0.22223</cdr:y>
    </cdr:to>
    <cdr:sp macro="" textlink="">
      <cdr:nvSpPr>
        <cdr:cNvPr id="55404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748" y="1446860"/>
          <a:ext cx="209573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cdr:txBody>
    </cdr:sp>
  </cdr:relSizeAnchor>
  <cdr:relSizeAnchor xmlns:cdr="http://schemas.openxmlformats.org/drawingml/2006/chartDrawing">
    <cdr:from>
      <cdr:x>0.56036</cdr:x>
      <cdr:y>0.20127</cdr:y>
    </cdr:from>
    <cdr:to>
      <cdr:x>0.58943</cdr:x>
      <cdr:y>0.22248</cdr:y>
    </cdr:to>
    <cdr:sp macro="" textlink="">
      <cdr:nvSpPr>
        <cdr:cNvPr id="55405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9979" y="1448632"/>
          <a:ext cx="190228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cdr:txBody>
    </cdr:sp>
  </cdr:relSizeAnchor>
  <cdr:relSizeAnchor xmlns:cdr="http://schemas.openxmlformats.org/drawingml/2006/chartDrawing">
    <cdr:from>
      <cdr:x>0.57194</cdr:x>
      <cdr:y>0.23111</cdr:y>
    </cdr:from>
    <cdr:to>
      <cdr:x>0.5776</cdr:x>
      <cdr:y>0.24172</cdr:y>
    </cdr:to>
    <cdr:sp macro="" textlink="">
      <cdr:nvSpPr>
        <cdr:cNvPr id="55406" name="Freeform 1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45748" y="1663002"/>
          <a:ext cx="37078" cy="7618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3"/>
            </a:cxn>
          </a:cxnLst>
          <a:rect l="0" t="0" r="r" b="b"/>
          <a:pathLst>
            <a:path w="1" h="76273">
              <a:moveTo>
                <a:pt x="0" y="0"/>
              </a:moveTo>
              <a:lnTo>
                <a:pt x="0" y="76273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0.58179</cdr:x>
      <cdr:y>0.23111</cdr:y>
    </cdr:from>
    <cdr:to>
      <cdr:x>0.58598</cdr:x>
      <cdr:y>0.24345</cdr:y>
    </cdr:to>
    <cdr:sp macro="" textlink="">
      <cdr:nvSpPr>
        <cdr:cNvPr id="55407" name="Freeform 1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810232" y="1663002"/>
          <a:ext cx="27406" cy="88582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0" y="76274"/>
            </a:cxn>
          </a:cxnLst>
          <a:rect l="0" t="0" r="r" b="b"/>
          <a:pathLst>
            <a:path w="1" h="76274">
              <a:moveTo>
                <a:pt x="0" y="0"/>
              </a:moveTo>
              <a:lnTo>
                <a:pt x="0" y="76274"/>
              </a:lnTo>
            </a:path>
          </a:pathLst>
        </a:cu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0.54287</cdr:x>
      <cdr:y>0.20225</cdr:y>
    </cdr:from>
    <cdr:to>
      <cdr:x>0.57785</cdr:x>
      <cdr:y>0.22075</cdr:y>
    </cdr:to>
    <cdr:sp macro="" textlink="">
      <cdr:nvSpPr>
        <cdr:cNvPr id="55408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519" y="1455718"/>
          <a:ext cx="228919" cy="132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cdr:txBody>
    </cdr:sp>
  </cdr:relSizeAnchor>
  <cdr:relSizeAnchor xmlns:cdr="http://schemas.openxmlformats.org/drawingml/2006/chartDrawing">
    <cdr:from>
      <cdr:x>0.51725</cdr:x>
      <cdr:y>0.20003</cdr:y>
    </cdr:from>
    <cdr:to>
      <cdr:x>0.55223</cdr:x>
      <cdr:y>0.22125</cdr:y>
    </cdr:to>
    <cdr:sp macro="" textlink="">
      <cdr:nvSpPr>
        <cdr:cNvPr id="55409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7860" y="1439774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cdr:txBody>
    </cdr:sp>
  </cdr:relSizeAnchor>
  <cdr:relSizeAnchor xmlns:cdr="http://schemas.openxmlformats.org/drawingml/2006/chartDrawing">
    <cdr:from>
      <cdr:x>0.48965</cdr:x>
      <cdr:y>0.19979</cdr:y>
    </cdr:from>
    <cdr:to>
      <cdr:x>0.52464</cdr:x>
      <cdr:y>0.221</cdr:y>
    </cdr:to>
    <cdr:sp macro="" textlink="">
      <cdr:nvSpPr>
        <cdr:cNvPr id="55410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7304" y="1438002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cdr:txBody>
    </cdr:sp>
  </cdr:relSizeAnchor>
  <cdr:relSizeAnchor xmlns:cdr="http://schemas.openxmlformats.org/drawingml/2006/chartDrawing">
    <cdr:from>
      <cdr:x>0.45147</cdr:x>
      <cdr:y>0.20102</cdr:y>
    </cdr:from>
    <cdr:to>
      <cdr:x>0.50099</cdr:x>
      <cdr:y>0.22223</cdr:y>
    </cdr:to>
    <cdr:sp macro="" textlink="">
      <cdr:nvSpPr>
        <cdr:cNvPr id="55411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7428" y="1446860"/>
          <a:ext cx="324033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52</a:t>
          </a:r>
        </a:p>
      </cdr:txBody>
    </cdr:sp>
  </cdr:relSizeAnchor>
  <cdr:relSizeAnchor xmlns:cdr="http://schemas.openxmlformats.org/drawingml/2006/chartDrawing">
    <cdr:from>
      <cdr:x>0.43003</cdr:x>
      <cdr:y>0.20102</cdr:y>
    </cdr:from>
    <cdr:to>
      <cdr:x>0.47364</cdr:x>
      <cdr:y>0.22223</cdr:y>
    </cdr:to>
    <cdr:sp macro="" textlink="">
      <cdr:nvSpPr>
        <cdr:cNvPr id="55412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7174" y="1446860"/>
          <a:ext cx="285343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72</a:t>
          </a:r>
        </a:p>
      </cdr:txBody>
    </cdr:sp>
  </cdr:relSizeAnchor>
  <cdr:relSizeAnchor xmlns:cdr="http://schemas.openxmlformats.org/drawingml/2006/chartDrawing">
    <cdr:from>
      <cdr:x>0.4118</cdr:x>
      <cdr:y>0.20127</cdr:y>
    </cdr:from>
    <cdr:to>
      <cdr:x>0.44383</cdr:x>
      <cdr:y>0.22248</cdr:y>
    </cdr:to>
    <cdr:sp macro="" textlink="">
      <cdr:nvSpPr>
        <cdr:cNvPr id="55413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878" y="1448632"/>
          <a:ext cx="209574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  <cdr:relSizeAnchor xmlns:cdr="http://schemas.openxmlformats.org/drawingml/2006/chartDrawing">
    <cdr:from>
      <cdr:x>0.38692</cdr:x>
      <cdr:y>0.20102</cdr:y>
    </cdr:from>
    <cdr:to>
      <cdr:x>0.4219</cdr:x>
      <cdr:y>0.22223</cdr:y>
    </cdr:to>
    <cdr:sp macro="" textlink="">
      <cdr:nvSpPr>
        <cdr:cNvPr id="55414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056" y="1446860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150</a:t>
          </a:r>
        </a:p>
      </cdr:txBody>
    </cdr:sp>
  </cdr:relSizeAnchor>
  <cdr:relSizeAnchor xmlns:cdr="http://schemas.openxmlformats.org/drawingml/2006/chartDrawing">
    <cdr:from>
      <cdr:x>0.33617</cdr:x>
      <cdr:y>0.24419</cdr:y>
    </cdr:from>
    <cdr:to>
      <cdr:x>0.37115</cdr:x>
      <cdr:y>0.2654</cdr:y>
    </cdr:to>
    <cdr:sp macro="" textlink="">
      <cdr:nvSpPr>
        <cdr:cNvPr id="55415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2962" y="1756899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270</a:t>
          </a:r>
        </a:p>
      </cdr:txBody>
    </cdr:sp>
  </cdr:relSizeAnchor>
  <cdr:relSizeAnchor xmlns:cdr="http://schemas.openxmlformats.org/drawingml/2006/chartDrawing">
    <cdr:from>
      <cdr:x>0.36623</cdr:x>
      <cdr:y>0.24493</cdr:y>
    </cdr:from>
    <cdr:to>
      <cdr:x>0.40121</cdr:x>
      <cdr:y>0.26614</cdr:y>
    </cdr:to>
    <cdr:sp macro="" textlink="">
      <cdr:nvSpPr>
        <cdr:cNvPr id="55416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9639" y="1762214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200</a:t>
          </a:r>
        </a:p>
      </cdr:txBody>
    </cdr:sp>
  </cdr:relSizeAnchor>
  <cdr:relSizeAnchor xmlns:cdr="http://schemas.openxmlformats.org/drawingml/2006/chartDrawing">
    <cdr:from>
      <cdr:x>0.88383</cdr:x>
      <cdr:y>0.17068</cdr:y>
    </cdr:from>
    <cdr:to>
      <cdr:x>0.96538</cdr:x>
      <cdr:y>0.19979</cdr:y>
    </cdr:to>
    <cdr:sp macro="" textlink="">
      <cdr:nvSpPr>
        <cdr:cNvPr id="55417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6674" y="1228947"/>
          <a:ext cx="533607" cy="20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0" i="0" strike="noStrike">
              <a:solidFill>
                <a:srgbClr val="000000"/>
              </a:solidFill>
              <a:cs typeface="Traffic"/>
            </a:rPr>
            <a:t>اندازه الكها</a:t>
          </a:r>
        </a:p>
      </cdr:txBody>
    </cdr:sp>
  </cdr:relSizeAnchor>
  <cdr:relSizeAnchor xmlns:cdr="http://schemas.openxmlformats.org/drawingml/2006/chartDrawing">
    <cdr:from>
      <cdr:x>0.90354</cdr:x>
      <cdr:y>0.20965</cdr:y>
    </cdr:from>
    <cdr:to>
      <cdr:x>0.93852</cdr:x>
      <cdr:y>0.23087</cdr:y>
    </cdr:to>
    <cdr:sp macro="" textlink="">
      <cdr:nvSpPr>
        <cdr:cNvPr id="55418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15643" y="1508868"/>
          <a:ext cx="228919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B.S</a:t>
          </a:r>
        </a:p>
      </cdr:txBody>
    </cdr:sp>
  </cdr:relSizeAnchor>
  <cdr:relSizeAnchor xmlns:cdr="http://schemas.openxmlformats.org/drawingml/2006/chartDrawing">
    <cdr:from>
      <cdr:x>0.906</cdr:x>
      <cdr:y>0.2474</cdr:y>
    </cdr:from>
    <cdr:to>
      <cdr:x>0.94542</cdr:x>
      <cdr:y>0.26861</cdr:y>
    </cdr:to>
    <cdr:sp macro="" textlink="">
      <cdr:nvSpPr>
        <cdr:cNvPr id="55419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1764" y="1779930"/>
          <a:ext cx="257937" cy="152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525" b="1" i="0" strike="noStrike">
              <a:solidFill>
                <a:srgbClr val="000000"/>
              </a:solidFill>
              <a:latin typeface="Arial"/>
              <a:cs typeface="Arial"/>
            </a:rPr>
            <a:t>ASTM</a:t>
          </a:r>
        </a:p>
      </cdr:txBody>
    </cdr:sp>
  </cdr:relSizeAnchor>
  <cdr:relSizeAnchor xmlns:cdr="http://schemas.openxmlformats.org/drawingml/2006/chartDrawing">
    <cdr:from>
      <cdr:x>0.84072</cdr:x>
      <cdr:y>0.83648</cdr:y>
    </cdr:from>
    <cdr:to>
      <cdr:x>0.93089</cdr:x>
      <cdr:y>0.85498</cdr:y>
    </cdr:to>
    <cdr:sp macro="" textlink="">
      <cdr:nvSpPr>
        <cdr:cNvPr id="55420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4555" y="6010631"/>
          <a:ext cx="590031" cy="132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7432" rIns="18288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B Traffic"/>
            </a:rPr>
            <a:t> قلوه سنگ</a:t>
          </a:r>
        </a:p>
      </cdr:txBody>
    </cdr:sp>
  </cdr:relSizeAnchor>
  <cdr:relSizeAnchor xmlns:cdr="http://schemas.openxmlformats.org/drawingml/2006/chartDrawing">
    <cdr:from>
      <cdr:x>0.88555</cdr:x>
      <cdr:y>0.83524</cdr:y>
    </cdr:from>
    <cdr:to>
      <cdr:x>0.98459</cdr:x>
      <cdr:y>0.85375</cdr:y>
    </cdr:to>
    <cdr:sp macro="" textlink="">
      <cdr:nvSpPr>
        <cdr:cNvPr id="55421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7959" y="6001772"/>
          <a:ext cx="648066" cy="132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طبقه بندي  آشو </a:t>
          </a:r>
        </a:p>
      </cdr:txBody>
    </cdr:sp>
  </cdr:relSizeAnchor>
  <cdr:relSizeAnchor xmlns:cdr="http://schemas.openxmlformats.org/drawingml/2006/chartDrawing">
    <cdr:from>
      <cdr:x>0.89984</cdr:x>
      <cdr:y>0.85695</cdr:y>
    </cdr:from>
    <cdr:to>
      <cdr:x>0.96981</cdr:x>
      <cdr:y>0.87817</cdr:y>
    </cdr:to>
    <cdr:sp macro="" textlink="">
      <cdr:nvSpPr>
        <cdr:cNvPr id="55422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1461" y="6157678"/>
          <a:ext cx="457838" cy="152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375" b="1" i="0" strike="noStrike">
              <a:solidFill>
                <a:srgbClr val="000000"/>
              </a:solidFill>
              <a:cs typeface="Traffic"/>
            </a:rPr>
            <a:t>يكنواخت</a:t>
          </a:r>
        </a:p>
      </cdr:txBody>
    </cdr:sp>
  </cdr:relSizeAnchor>
  <cdr:relSizeAnchor xmlns:cdr="http://schemas.openxmlformats.org/drawingml/2006/chartDrawing">
    <cdr:from>
      <cdr:x>0.67639</cdr:x>
      <cdr:y>0.85399</cdr:y>
    </cdr:from>
    <cdr:to>
      <cdr:x>0.92965</cdr:x>
      <cdr:y>0.8831</cdr:y>
    </cdr:to>
    <cdr:sp macro="" textlink="">
      <cdr:nvSpPr>
        <cdr:cNvPr id="55423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81" y="6136418"/>
          <a:ext cx="1657245" cy="209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5720" rIns="27432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00" b="1" i="0" strike="noStrike">
              <a:solidFill>
                <a:srgbClr val="000000"/>
              </a:solidFill>
              <a:cs typeface="B Traffic"/>
            </a:rPr>
            <a:t>شن</a:t>
          </a:r>
        </a:p>
        <a:p xmlns:a="http://schemas.openxmlformats.org/drawingml/2006/main">
          <a:pPr algn="ctr" rtl="0">
            <a:defRPr sz="1000"/>
          </a:pPr>
          <a:endParaRPr lang="fa-IR" sz="800" b="1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0.01664</cdr:x>
      <cdr:y>0.83105</cdr:y>
    </cdr:from>
    <cdr:to>
      <cdr:x>0.08932</cdr:x>
      <cdr:y>0.8535</cdr:y>
    </cdr:to>
    <cdr:sp macro="" textlink="">
      <cdr:nvSpPr>
        <cdr:cNvPr id="55424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060" y="5971654"/>
          <a:ext cx="475571" cy="161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AASHTO</a:t>
          </a:r>
          <a:endParaRPr lang="en-US" sz="800" b="0" i="0" strike="noStrike">
            <a:solidFill>
              <a:srgbClr val="000000"/>
            </a:solidFill>
            <a:cs typeface="B Traffic"/>
          </a:endParaRPr>
        </a:p>
        <a:p xmlns:a="http://schemas.openxmlformats.org/drawingml/2006/main">
          <a:pPr algn="ctr" rtl="1">
            <a:defRPr sz="1000"/>
          </a:pPr>
          <a:endParaRPr lang="en-US" sz="800" b="0" i="0" strike="noStrike">
            <a:solidFill>
              <a:srgbClr val="000000"/>
            </a:solidFill>
            <a:cs typeface="B Traffic"/>
          </a:endParaRPr>
        </a:p>
      </cdr:txBody>
    </cdr:sp>
  </cdr:relSizeAnchor>
  <cdr:relSizeAnchor xmlns:cdr="http://schemas.openxmlformats.org/drawingml/2006/chartDrawing">
    <cdr:from>
      <cdr:x>0.01664</cdr:x>
      <cdr:y>0.85054</cdr:y>
    </cdr:from>
    <cdr:to>
      <cdr:x>0.08932</cdr:x>
      <cdr:y>0.88359</cdr:y>
    </cdr:to>
    <cdr:sp macro="" textlink="">
      <cdr:nvSpPr>
        <cdr:cNvPr id="55425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060" y="6111615"/>
          <a:ext cx="475571" cy="23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22860" rIns="18288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75" b="1" i="0" strike="noStrike">
              <a:solidFill>
                <a:srgbClr val="000000"/>
              </a:solidFill>
              <a:cs typeface="Traffic"/>
            </a:rPr>
            <a:t>UNFIED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  <a:p xmlns:a="http://schemas.openxmlformats.org/drawingml/2006/main">
          <a:pPr algn="ctr" rtl="1">
            <a:defRPr sz="1000"/>
          </a:pP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0.01565</cdr:x>
      <cdr:y>0.24098</cdr:y>
    </cdr:from>
    <cdr:to>
      <cdr:x>0.33149</cdr:x>
      <cdr:y>0.2728</cdr:y>
    </cdr:to>
    <cdr:sp macro="" textlink="">
      <cdr:nvSpPr>
        <cdr:cNvPr id="55426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612" y="1733868"/>
          <a:ext cx="2066720" cy="228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41148" rIns="27432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(cm/s )</a:t>
          </a:r>
          <a:r>
            <a:rPr kumimoji="0" lang="fa-IR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لگاريتم سرعت سقوط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Traffic"/>
            </a:rPr>
            <a:t> </a:t>
          </a:r>
          <a:endParaRPr lang="en-US" sz="800" b="1" i="0" strike="noStrike">
            <a:solidFill>
              <a:srgbClr val="000000"/>
            </a:solidFill>
            <a:cs typeface="Traffic"/>
          </a:endParaRPr>
        </a:p>
      </cdr:txBody>
    </cdr:sp>
  </cdr:relSizeAnchor>
  <cdr:relSizeAnchor xmlns:cdr="http://schemas.openxmlformats.org/drawingml/2006/chartDrawing">
    <cdr:from>
      <cdr:x>0.03955</cdr:x>
      <cdr:y>0.18597</cdr:y>
    </cdr:from>
    <cdr:to>
      <cdr:x>0.05409</cdr:x>
      <cdr:y>0.22445</cdr:y>
    </cdr:to>
    <cdr:sp macro="" textlink="">
      <cdr:nvSpPr>
        <cdr:cNvPr id="55427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986" y="1338790"/>
          <a:ext cx="95114" cy="276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0.09474</cdr:x>
      <cdr:y>0.18868</cdr:y>
    </cdr:from>
    <cdr:to>
      <cdr:x>0.21693</cdr:x>
      <cdr:y>0.21927</cdr:y>
    </cdr:to>
    <cdr:sp macro="" textlink="">
      <cdr:nvSpPr>
        <cdr:cNvPr id="55428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098" y="1358278"/>
          <a:ext cx="799604" cy="219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175" b="1" i="0" strike="noStrike">
              <a:solidFill>
                <a:srgbClr val="FF0000"/>
              </a:solidFill>
              <a:latin typeface="Arial"/>
              <a:cs typeface="Arial"/>
            </a:rPr>
            <a:t>SM</a:t>
          </a:r>
          <a:endParaRPr lang="en-US" sz="1175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0.01565</cdr:x>
      <cdr:y>0.14009</cdr:y>
    </cdr:from>
    <cdr:to>
      <cdr:x>0.33149</cdr:x>
      <cdr:y>0.18918</cdr:y>
    </cdr:to>
    <cdr:sp macro="" textlink="">
      <cdr:nvSpPr>
        <cdr:cNvPr id="55429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612" y="1009263"/>
          <a:ext cx="2066720" cy="3525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6576" rIns="27432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a-IR" sz="875" b="1" i="0" strike="noStrike">
              <a:solidFill>
                <a:srgbClr val="FF0000"/>
              </a:solidFill>
              <a:cs typeface="B Mitra"/>
            </a:rPr>
            <a:t>نشانة گروهي خاك بر حسب طبقه بندی یونیفاید :</a:t>
          </a:r>
        </a:p>
      </cdr:txBody>
    </cdr:sp>
  </cdr:relSizeAnchor>
  <cdr:relSizeAnchor xmlns:cdr="http://schemas.openxmlformats.org/drawingml/2006/chartDrawing">
    <cdr:from>
      <cdr:x>0.85328</cdr:x>
      <cdr:y>0.21681</cdr:y>
    </cdr:from>
    <cdr:to>
      <cdr:x>0.87225</cdr:x>
      <cdr:y>0.23013</cdr:y>
    </cdr:to>
    <cdr:sp macro="" textlink="">
      <cdr:nvSpPr>
        <cdr:cNvPr id="55430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773" y="1560246"/>
          <a:ext cx="124132" cy="9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0.25554</cdr:y>
    </cdr:from>
    <cdr:to>
      <cdr:x>0.83554</cdr:x>
      <cdr:y>0.26886</cdr:y>
    </cdr:to>
    <cdr:sp macro="" textlink="">
      <cdr:nvSpPr>
        <cdr:cNvPr id="55431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838395"/>
          <a:ext cx="124132" cy="9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0.85402</cdr:x>
      <cdr:y>0.258</cdr:y>
    </cdr:from>
    <cdr:to>
      <cdr:x>0.87299</cdr:x>
      <cdr:y>0.27132</cdr:y>
    </cdr:to>
    <cdr:sp macro="" textlink="">
      <cdr:nvSpPr>
        <cdr:cNvPr id="55432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609" y="1856111"/>
          <a:ext cx="124132" cy="9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0.81657</cdr:x>
      <cdr:y>0.21681</cdr:y>
    </cdr:from>
    <cdr:to>
      <cdr:x>0.83554</cdr:x>
      <cdr:y>0.23013</cdr:y>
    </cdr:to>
    <cdr:sp macro="" textlink="">
      <cdr:nvSpPr>
        <cdr:cNvPr id="55433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569" y="1560246"/>
          <a:ext cx="124132" cy="9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450" b="0" i="0" strike="noStrike">
              <a:solidFill>
                <a:srgbClr val="000000"/>
              </a:solidFill>
              <a:latin typeface="Arial"/>
              <a:cs typeface="Arial"/>
            </a:rPr>
            <a:t>½</a:t>
          </a:r>
        </a:p>
      </cdr:txBody>
    </cdr:sp>
  </cdr:relSizeAnchor>
  <cdr:relSizeAnchor xmlns:cdr="http://schemas.openxmlformats.org/drawingml/2006/chartDrawing">
    <cdr:from>
      <cdr:x>0.34776</cdr:x>
      <cdr:y>0.03346</cdr:y>
    </cdr:from>
    <cdr:to>
      <cdr:x>0.66845</cdr:x>
      <cdr:y>0.07297</cdr:y>
    </cdr:to>
    <cdr:sp macro="" textlink="">
      <cdr:nvSpPr>
        <cdr:cNvPr id="139" name="Text Box 62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5979" y="254907"/>
          <a:ext cx="2117255" cy="300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36576" rIns="27432" bIns="36576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a-IR" sz="1400" b="1" i="0" strike="noStrike">
              <a:solidFill>
                <a:schemeClr val="tx1"/>
              </a:solidFill>
              <a:cs typeface="B Nazanin" panose="00000400000000000000" pitchFamily="2" charset="-78"/>
            </a:rPr>
            <a:t>خاک ماسه</a:t>
          </a:r>
          <a:r>
            <a:rPr lang="fa-IR" sz="1400" b="1" i="0" strike="noStrike" baseline="0">
              <a:solidFill>
                <a:schemeClr val="tx1"/>
              </a:solidFill>
              <a:cs typeface="B Nazanin" panose="00000400000000000000" pitchFamily="2" charset="-78"/>
            </a:rPr>
            <a:t> لاي‌دار</a:t>
          </a:r>
          <a:endParaRPr lang="fa-IR" sz="1400" b="1" i="0" strike="noStrike">
            <a:solidFill>
              <a:schemeClr val="tx1"/>
            </a:solidFill>
            <a:cs typeface="B Nazanin" panose="00000400000000000000" pitchFamily="2" charset="-7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4.emf"/><Relationship Id="rId10" Type="http://schemas.openxmlformats.org/officeDocument/2006/relationships/comments" Target="../comments1.xml"/><Relationship Id="rId4" Type="http://schemas.openxmlformats.org/officeDocument/2006/relationships/oleObject" Target="../embeddings/oleObject4.bin"/><Relationship Id="rId9" Type="http://schemas.openxmlformats.org/officeDocument/2006/relationships/image" Target="../media/image3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65"/>
  <sheetViews>
    <sheetView workbookViewId="0">
      <selection activeCell="F31" sqref="F31"/>
    </sheetView>
  </sheetViews>
  <sheetFormatPr defaultRowHeight="12.75"/>
  <cols>
    <col min="1" max="1" width="11.85546875" customWidth="1"/>
    <col min="2" max="2" width="10.5703125" customWidth="1"/>
    <col min="3" max="3" width="11.140625" customWidth="1"/>
    <col min="4" max="4" width="12.140625" customWidth="1"/>
    <col min="5" max="5" width="11" customWidth="1"/>
    <col min="6" max="6" width="12" customWidth="1"/>
    <col min="12" max="12" width="10.85546875" customWidth="1"/>
  </cols>
  <sheetData>
    <row r="1" spans="1:12" ht="22.5" customHeight="1" thickBot="1">
      <c r="B1" s="225" t="s">
        <v>42</v>
      </c>
      <c r="C1" s="225"/>
      <c r="D1" s="225"/>
      <c r="E1" s="225"/>
      <c r="F1" s="225"/>
      <c r="G1" s="225"/>
    </row>
    <row r="2" spans="1:12" ht="16.5" thickBot="1">
      <c r="A2" s="219" t="s">
        <v>41</v>
      </c>
      <c r="B2" s="221" t="s">
        <v>40</v>
      </c>
      <c r="C2" s="222"/>
      <c r="D2" s="222"/>
      <c r="E2" s="222"/>
      <c r="F2" s="222"/>
      <c r="G2" s="222"/>
      <c r="H2" s="222"/>
      <c r="I2" s="223"/>
      <c r="K2" s="230" t="s">
        <v>56</v>
      </c>
      <c r="L2" s="231"/>
    </row>
    <row r="3" spans="1:12">
      <c r="A3" s="220"/>
      <c r="B3" s="46">
        <v>2.4500000000000002</v>
      </c>
      <c r="C3" s="46">
        <v>2.5499999999999998</v>
      </c>
      <c r="D3" s="46">
        <v>2.6</v>
      </c>
      <c r="E3" s="46">
        <v>2.65</v>
      </c>
      <c r="F3" s="46">
        <v>2.7</v>
      </c>
      <c r="G3" s="46">
        <v>2.75</v>
      </c>
      <c r="H3" s="46">
        <v>2.8</v>
      </c>
      <c r="I3" s="46">
        <v>2.85</v>
      </c>
    </row>
    <row r="4" spans="1:12">
      <c r="A4" s="47">
        <v>16</v>
      </c>
      <c r="B4" s="32">
        <v>1.5100000000000001E-2</v>
      </c>
      <c r="C4" s="34">
        <v>1.5049999999999999E-2</v>
      </c>
      <c r="D4" s="36">
        <v>1.481E-2</v>
      </c>
      <c r="E4" s="38">
        <v>1.435E-2</v>
      </c>
      <c r="F4" s="40">
        <v>1.41E-2</v>
      </c>
      <c r="G4" s="42">
        <v>1.3939999999999999E-2</v>
      </c>
      <c r="H4" s="44">
        <v>1.374E-2</v>
      </c>
      <c r="I4" s="79">
        <v>1.3559999999999999E-2</v>
      </c>
    </row>
    <row r="5" spans="1:12">
      <c r="A5" s="48">
        <v>17</v>
      </c>
      <c r="B5" s="32">
        <v>1.511E-2</v>
      </c>
      <c r="C5" s="34">
        <v>1.486E-2</v>
      </c>
      <c r="D5" s="36">
        <v>1.4619999999999999E-2</v>
      </c>
      <c r="E5" s="38">
        <v>1.417E-2</v>
      </c>
      <c r="F5" s="40">
        <v>1.396E-2</v>
      </c>
      <c r="G5" s="42">
        <v>1.376E-2</v>
      </c>
      <c r="H5" s="44">
        <v>1.3559999999999999E-2</v>
      </c>
      <c r="I5" s="79">
        <v>1.338E-2</v>
      </c>
    </row>
    <row r="6" spans="1:12">
      <c r="A6" s="48">
        <v>18</v>
      </c>
      <c r="B6" s="32">
        <v>1.4919999999999999E-2</v>
      </c>
      <c r="C6" s="34">
        <v>1.4670000000000001E-2</v>
      </c>
      <c r="D6" s="36">
        <v>1.443E-2</v>
      </c>
      <c r="E6" s="38">
        <v>1.3990000000000001E-2</v>
      </c>
      <c r="F6" s="40">
        <v>1.3780000000000001E-2</v>
      </c>
      <c r="G6" s="42">
        <v>1.359E-2</v>
      </c>
      <c r="H6" s="44">
        <v>1.3390000000000001E-2</v>
      </c>
      <c r="I6" s="79">
        <v>1.321E-2</v>
      </c>
    </row>
    <row r="7" spans="1:12">
      <c r="A7" s="48">
        <v>19</v>
      </c>
      <c r="B7" s="32">
        <v>1.474E-2</v>
      </c>
      <c r="C7" s="34">
        <v>1.4489999999999999E-2</v>
      </c>
      <c r="D7" s="36">
        <v>1.4250000000000001E-2</v>
      </c>
      <c r="E7" s="38">
        <v>1.3820000000000001E-2</v>
      </c>
      <c r="F7" s="40">
        <v>1.3610000000000001E-2</v>
      </c>
      <c r="G7" s="42">
        <v>1.342E-2</v>
      </c>
      <c r="H7" s="44">
        <v>1.323E-2</v>
      </c>
      <c r="I7" s="79">
        <v>1.3050000000000001E-2</v>
      </c>
    </row>
    <row r="8" spans="1:12">
      <c r="A8" s="48">
        <v>20</v>
      </c>
      <c r="B8" s="32">
        <v>1.456E-2</v>
      </c>
      <c r="C8" s="34">
        <v>1.431E-2</v>
      </c>
      <c r="D8" s="36">
        <v>1.4080000000000001E-2</v>
      </c>
      <c r="E8" s="38">
        <v>1.3650000000000001E-2</v>
      </c>
      <c r="F8" s="40">
        <v>1.3440000000000001E-2</v>
      </c>
      <c r="G8" s="42">
        <v>1.325E-2</v>
      </c>
      <c r="H8" s="44">
        <v>1.307E-2</v>
      </c>
      <c r="I8" s="79">
        <v>1.289E-2</v>
      </c>
    </row>
    <row r="9" spans="1:12">
      <c r="A9" s="48">
        <v>21</v>
      </c>
      <c r="B9" s="32">
        <v>1.438E-2</v>
      </c>
      <c r="C9" s="34">
        <v>1.414E-2</v>
      </c>
      <c r="D9" s="36">
        <v>1.391E-2</v>
      </c>
      <c r="E9" s="38">
        <v>1.3480000000000001E-2</v>
      </c>
      <c r="F9" s="40">
        <v>1.328E-2</v>
      </c>
      <c r="G9" s="42">
        <v>1.3089999999999999E-2</v>
      </c>
      <c r="H9" s="44">
        <v>1.291E-2</v>
      </c>
      <c r="I9" s="79">
        <v>1.273E-2</v>
      </c>
    </row>
    <row r="10" spans="1:12">
      <c r="A10" s="48">
        <v>22</v>
      </c>
      <c r="B10" s="32">
        <v>1.421E-2</v>
      </c>
      <c r="C10" s="34">
        <v>1.397E-2</v>
      </c>
      <c r="D10" s="36">
        <v>1.374E-2</v>
      </c>
      <c r="E10" s="38">
        <v>1.332E-2</v>
      </c>
      <c r="F10" s="40">
        <v>1.312E-2</v>
      </c>
      <c r="G10" s="42">
        <v>1.294E-2</v>
      </c>
      <c r="H10" s="44">
        <v>1.2760000000000001E-2</v>
      </c>
      <c r="I10" s="79">
        <v>1.2579999999999999E-2</v>
      </c>
      <c r="K10" s="232" t="s">
        <v>57</v>
      </c>
    </row>
    <row r="11" spans="1:12">
      <c r="A11" s="48">
        <v>23</v>
      </c>
      <c r="B11" s="32">
        <v>1.404E-2</v>
      </c>
      <c r="C11" s="34">
        <v>1.3809999999999999E-2</v>
      </c>
      <c r="D11" s="36">
        <v>1.3849999999999999E-2</v>
      </c>
      <c r="E11" s="38">
        <v>1.3169999999999999E-2</v>
      </c>
      <c r="F11" s="40">
        <v>1.2970000000000001E-2</v>
      </c>
      <c r="G11" s="42">
        <v>1.2789999999999999E-2</v>
      </c>
      <c r="H11" s="44">
        <v>1.261E-2</v>
      </c>
      <c r="I11" s="79">
        <v>1.243E-2</v>
      </c>
      <c r="K11" s="233"/>
    </row>
    <row r="12" spans="1:12">
      <c r="A12" s="48">
        <v>24</v>
      </c>
      <c r="B12" s="32">
        <v>1.388E-2</v>
      </c>
      <c r="C12" s="34">
        <v>1.3650000000000001E-2</v>
      </c>
      <c r="D12" s="36">
        <v>1.342E-2</v>
      </c>
      <c r="E12" s="38">
        <v>1.3010000000000001E-2</v>
      </c>
      <c r="F12" s="40">
        <v>1.282E-2</v>
      </c>
      <c r="G12" s="42">
        <v>1.264E-2</v>
      </c>
      <c r="H12" s="44">
        <v>1.2460000000000001E-2</v>
      </c>
      <c r="I12" s="79">
        <v>1.2290000000000001E-2</v>
      </c>
    </row>
    <row r="13" spans="1:12">
      <c r="A13" s="48">
        <v>25</v>
      </c>
      <c r="B13" s="32">
        <v>1.372E-2</v>
      </c>
      <c r="C13" s="34">
        <v>1.349E-2</v>
      </c>
      <c r="D13" s="36">
        <v>1.3270000000000001E-2</v>
      </c>
      <c r="E13" s="38">
        <v>1.286E-2</v>
      </c>
      <c r="F13" s="40">
        <v>1.2670000000000001E-2</v>
      </c>
      <c r="G13" s="42">
        <v>1.2489999999999999E-2</v>
      </c>
      <c r="H13" s="44">
        <v>1.2319999999999999E-2</v>
      </c>
      <c r="I13" s="79">
        <v>1.2149999999999999E-2</v>
      </c>
    </row>
    <row r="14" spans="1:12">
      <c r="A14" s="48">
        <v>26</v>
      </c>
      <c r="B14" s="32">
        <v>1.357E-2</v>
      </c>
      <c r="C14" s="34">
        <v>1.3339999999999999E-2</v>
      </c>
      <c r="D14" s="36">
        <v>1.312E-2</v>
      </c>
      <c r="E14" s="38">
        <v>1.272E-2</v>
      </c>
      <c r="F14" s="40">
        <v>1.2529999999999999E-2</v>
      </c>
      <c r="G14" s="42">
        <v>1.235E-2</v>
      </c>
      <c r="H14" s="44">
        <v>1.218E-2</v>
      </c>
      <c r="I14" s="79">
        <v>1.201E-2</v>
      </c>
      <c r="K14" s="234" t="s">
        <v>58</v>
      </c>
    </row>
    <row r="15" spans="1:12">
      <c r="A15" s="48">
        <v>27</v>
      </c>
      <c r="B15" s="32">
        <v>1.342E-2</v>
      </c>
      <c r="C15" s="34">
        <v>1.319E-2</v>
      </c>
      <c r="D15" s="36">
        <v>1.2970000000000001E-2</v>
      </c>
      <c r="E15" s="38">
        <v>1.2579999999999999E-2</v>
      </c>
      <c r="F15" s="40">
        <v>1.239E-2</v>
      </c>
      <c r="G15" s="42">
        <v>1.221E-2</v>
      </c>
      <c r="H15" s="44">
        <v>1.204E-2</v>
      </c>
      <c r="I15" s="79">
        <v>1.188E-2</v>
      </c>
      <c r="K15" s="235"/>
    </row>
    <row r="16" spans="1:12">
      <c r="A16" s="48">
        <v>28</v>
      </c>
      <c r="B16" s="32">
        <v>1.3270000000000001E-2</v>
      </c>
      <c r="C16" s="34">
        <v>1.304E-2</v>
      </c>
      <c r="D16" s="36">
        <v>1.2829999999999999E-2</v>
      </c>
      <c r="E16" s="38">
        <v>1.244E-2</v>
      </c>
      <c r="F16" s="40">
        <v>1.225E-2</v>
      </c>
      <c r="G16" s="42">
        <v>1.208E-2</v>
      </c>
      <c r="H16" s="44">
        <v>1.191E-2</v>
      </c>
      <c r="I16" s="79">
        <v>1.175E-2</v>
      </c>
    </row>
    <row r="17" spans="1:15">
      <c r="A17" s="48">
        <v>29</v>
      </c>
      <c r="B17" s="32">
        <v>1.312E-2</v>
      </c>
      <c r="C17" s="34">
        <v>1.29E-2</v>
      </c>
      <c r="D17" s="36">
        <v>1.269E-2</v>
      </c>
      <c r="E17" s="38">
        <v>1.23E-2</v>
      </c>
      <c r="F17" s="40">
        <v>1.2120000000000001E-2</v>
      </c>
      <c r="G17" s="42">
        <v>1.1950000000000001E-2</v>
      </c>
      <c r="H17" s="44">
        <v>1.1849999999999999E-2</v>
      </c>
      <c r="I17" s="79">
        <v>1.162E-2</v>
      </c>
    </row>
    <row r="18" spans="1:15">
      <c r="A18" s="49">
        <v>30</v>
      </c>
      <c r="B18" s="33">
        <v>1.298E-2</v>
      </c>
      <c r="C18" s="35">
        <v>1.2760000000000001E-2</v>
      </c>
      <c r="D18" s="37">
        <v>1.256E-2</v>
      </c>
      <c r="E18" s="39">
        <v>1.217E-2</v>
      </c>
      <c r="F18" s="41">
        <v>1.1990000000000001E-2</v>
      </c>
      <c r="G18" s="43">
        <v>1.1820000000000001E-2</v>
      </c>
      <c r="H18" s="45">
        <v>1.1650000000000001E-2</v>
      </c>
      <c r="I18" s="80">
        <v>1.149E-2</v>
      </c>
    </row>
    <row r="20" spans="1:15" ht="23.25" customHeight="1">
      <c r="B20" s="226" t="s">
        <v>43</v>
      </c>
      <c r="C20" s="226"/>
      <c r="D20" s="226"/>
      <c r="E20" s="226"/>
      <c r="H20" s="239" t="s">
        <v>51</v>
      </c>
      <c r="I20" s="239"/>
      <c r="K20" s="227" t="s">
        <v>54</v>
      </c>
      <c r="L20" s="227"/>
      <c r="M20" s="228"/>
    </row>
    <row r="21" spans="1:15" ht="13.5" thickBot="1">
      <c r="A21" s="236" t="s">
        <v>44</v>
      </c>
      <c r="B21" s="237"/>
      <c r="C21" s="236" t="s">
        <v>45</v>
      </c>
      <c r="D21" s="238"/>
      <c r="E21" s="238"/>
      <c r="F21" s="237"/>
      <c r="H21" s="240"/>
      <c r="I21" s="240"/>
      <c r="K21" s="229"/>
      <c r="L21" s="229"/>
      <c r="M21" s="228"/>
    </row>
    <row r="22" spans="1:15" ht="30" customHeight="1" thickBot="1">
      <c r="A22" s="53" t="s">
        <v>48</v>
      </c>
      <c r="B22" s="54" t="s">
        <v>46</v>
      </c>
      <c r="C22" s="73" t="s">
        <v>49</v>
      </c>
      <c r="D22" s="55" t="s">
        <v>47</v>
      </c>
      <c r="E22" s="72" t="s">
        <v>50</v>
      </c>
      <c r="F22" s="56" t="s">
        <v>47</v>
      </c>
      <c r="H22" s="70" t="s">
        <v>52</v>
      </c>
      <c r="I22" s="71" t="s">
        <v>53</v>
      </c>
      <c r="K22" s="70" t="s">
        <v>52</v>
      </c>
      <c r="L22" s="71" t="s">
        <v>55</v>
      </c>
    </row>
    <row r="23" spans="1:15">
      <c r="A23" s="57">
        <v>1</v>
      </c>
      <c r="B23" s="58">
        <v>16.3</v>
      </c>
      <c r="C23" s="61">
        <v>0</v>
      </c>
      <c r="D23" s="62">
        <v>16.3</v>
      </c>
      <c r="E23" s="63">
        <v>31</v>
      </c>
      <c r="F23" s="64">
        <v>11.2</v>
      </c>
      <c r="H23" s="76">
        <v>15</v>
      </c>
      <c r="I23" s="51">
        <v>-1.1000000000000001</v>
      </c>
      <c r="K23" s="77">
        <v>19</v>
      </c>
      <c r="L23" s="51">
        <v>-4.5599999999999998E-3</v>
      </c>
    </row>
    <row r="24" spans="1:15">
      <c r="A24" s="57">
        <f>A23+0.001</f>
        <v>1.0009999999999999</v>
      </c>
      <c r="B24" s="58">
        <v>16</v>
      </c>
      <c r="C24" s="61">
        <v>1</v>
      </c>
      <c r="D24" s="62">
        <v>16.100000000000001</v>
      </c>
      <c r="E24" s="63">
        <v>32</v>
      </c>
      <c r="F24" s="64">
        <v>11.1</v>
      </c>
      <c r="H24" s="76">
        <v>16</v>
      </c>
      <c r="I24" s="51">
        <v>-0.9</v>
      </c>
      <c r="K24" s="76">
        <f>K23+0.5</f>
        <v>19.5</v>
      </c>
      <c r="L24" s="51">
        <v>-4.4299999999999999E-3</v>
      </c>
    </row>
    <row r="25" spans="1:15">
      <c r="A25" s="57">
        <f t="shared" ref="A25:A61" si="0">A24+0.001</f>
        <v>1.0019999999999998</v>
      </c>
      <c r="B25" s="58">
        <v>15.8</v>
      </c>
      <c r="C25" s="61">
        <v>2</v>
      </c>
      <c r="D25" s="62">
        <v>16</v>
      </c>
      <c r="E25" s="63">
        <v>33</v>
      </c>
      <c r="F25" s="64">
        <v>10.9</v>
      </c>
      <c r="H25" s="76">
        <v>17</v>
      </c>
      <c r="I25" s="51">
        <v>-0.7</v>
      </c>
      <c r="K25" s="76">
        <f t="shared" ref="K25:K54" si="1">K24+0.5</f>
        <v>20</v>
      </c>
      <c r="L25" s="51">
        <v>-4.3E-3</v>
      </c>
    </row>
    <row r="26" spans="1:15">
      <c r="A26" s="57">
        <f t="shared" si="0"/>
        <v>1.0029999999999997</v>
      </c>
      <c r="B26" s="58">
        <v>15.5</v>
      </c>
      <c r="C26" s="61">
        <v>3</v>
      </c>
      <c r="D26" s="62">
        <v>15.8</v>
      </c>
      <c r="E26" s="63">
        <v>34</v>
      </c>
      <c r="F26" s="64">
        <v>10.7</v>
      </c>
      <c r="H26" s="76">
        <v>18</v>
      </c>
      <c r="I26" s="51">
        <v>-0.5</v>
      </c>
      <c r="K26" s="76">
        <f t="shared" si="1"/>
        <v>20.5</v>
      </c>
      <c r="L26" s="51">
        <v>-4.1700000000000001E-3</v>
      </c>
    </row>
    <row r="27" spans="1:15">
      <c r="A27" s="57">
        <f t="shared" si="0"/>
        <v>1.0039999999999996</v>
      </c>
      <c r="B27" s="58">
        <v>15.2</v>
      </c>
      <c r="C27" s="61">
        <v>4</v>
      </c>
      <c r="D27" s="62">
        <v>15.6</v>
      </c>
      <c r="E27" s="63">
        <v>35</v>
      </c>
      <c r="F27" s="64">
        <v>10.6</v>
      </c>
      <c r="H27" s="76">
        <v>19</v>
      </c>
      <c r="I27" s="51">
        <v>-0.3</v>
      </c>
      <c r="K27" s="76">
        <f t="shared" si="1"/>
        <v>21</v>
      </c>
      <c r="L27" s="51">
        <v>-4.0400000000000002E-3</v>
      </c>
      <c r="N27" s="224" t="s">
        <v>59</v>
      </c>
      <c r="O27" s="224"/>
    </row>
    <row r="28" spans="1:15" ht="13.5" thickBot="1">
      <c r="A28" s="57">
        <f t="shared" si="0"/>
        <v>1.0049999999999994</v>
      </c>
      <c r="B28" s="58">
        <v>15</v>
      </c>
      <c r="C28" s="61">
        <v>5</v>
      </c>
      <c r="D28" s="62">
        <v>15.5</v>
      </c>
      <c r="E28" s="63">
        <v>36</v>
      </c>
      <c r="F28" s="64">
        <v>10.4</v>
      </c>
      <c r="H28" s="76">
        <v>20</v>
      </c>
      <c r="I28" s="51">
        <v>0</v>
      </c>
      <c r="K28" s="76">
        <f t="shared" si="1"/>
        <v>21.5</v>
      </c>
      <c r="L28" s="51">
        <v>-3.9199999999999999E-3</v>
      </c>
    </row>
    <row r="29" spans="1:15" ht="13.5" thickBot="1">
      <c r="A29" s="57">
        <f t="shared" si="0"/>
        <v>1.0059999999999993</v>
      </c>
      <c r="B29" s="58">
        <v>14.7</v>
      </c>
      <c r="C29" s="61">
        <v>6</v>
      </c>
      <c r="D29" s="62">
        <v>15.3</v>
      </c>
      <c r="E29" s="63">
        <v>37</v>
      </c>
      <c r="F29" s="64">
        <v>10.3</v>
      </c>
      <c r="H29" s="76">
        <v>21</v>
      </c>
      <c r="I29" s="51">
        <v>0.2</v>
      </c>
      <c r="K29" s="76">
        <f t="shared" si="1"/>
        <v>22</v>
      </c>
      <c r="L29" s="51">
        <v>-3.79E-3</v>
      </c>
      <c r="N29" s="74" t="s">
        <v>19</v>
      </c>
      <c r="O29" s="75" t="s">
        <v>60</v>
      </c>
    </row>
    <row r="30" spans="1:15">
      <c r="A30" s="57">
        <f t="shared" si="0"/>
        <v>1.0069999999999992</v>
      </c>
      <c r="B30" s="58">
        <v>14.4</v>
      </c>
      <c r="C30" s="61">
        <v>7</v>
      </c>
      <c r="D30" s="62">
        <v>15.2</v>
      </c>
      <c r="E30" s="63">
        <v>38</v>
      </c>
      <c r="F30" s="64">
        <v>10.1</v>
      </c>
      <c r="H30" s="76">
        <v>22</v>
      </c>
      <c r="I30" s="51">
        <v>0.4</v>
      </c>
      <c r="K30" s="76">
        <f t="shared" si="1"/>
        <v>22.5</v>
      </c>
      <c r="L30" s="51">
        <v>-3.6700000000000001E-3</v>
      </c>
      <c r="N30" s="76">
        <v>2.95</v>
      </c>
      <c r="O30" s="51">
        <v>0.94</v>
      </c>
    </row>
    <row r="31" spans="1:15">
      <c r="A31" s="57">
        <f t="shared" si="0"/>
        <v>1.0079999999999991</v>
      </c>
      <c r="B31" s="58">
        <v>14.2</v>
      </c>
      <c r="C31" s="61">
        <v>8</v>
      </c>
      <c r="D31" s="62">
        <v>15</v>
      </c>
      <c r="E31" s="63">
        <v>39</v>
      </c>
      <c r="F31" s="64">
        <v>9.9</v>
      </c>
      <c r="H31" s="76">
        <v>23</v>
      </c>
      <c r="I31" s="51">
        <v>0.7</v>
      </c>
      <c r="K31" s="76">
        <f t="shared" si="1"/>
        <v>23</v>
      </c>
      <c r="L31" s="51">
        <v>-3.5400000000000002E-3</v>
      </c>
      <c r="N31" s="76">
        <v>2.85</v>
      </c>
      <c r="O31" s="51">
        <v>0.96</v>
      </c>
    </row>
    <row r="32" spans="1:15">
      <c r="A32" s="57">
        <f t="shared" si="0"/>
        <v>1.008999999999999</v>
      </c>
      <c r="B32" s="58">
        <v>13.9</v>
      </c>
      <c r="C32" s="61">
        <v>9</v>
      </c>
      <c r="D32" s="62">
        <v>14.8</v>
      </c>
      <c r="E32" s="63">
        <v>40</v>
      </c>
      <c r="F32" s="64">
        <v>9.6999999999999993</v>
      </c>
      <c r="H32" s="76">
        <v>24</v>
      </c>
      <c r="I32" s="51">
        <v>1</v>
      </c>
      <c r="K32" s="76">
        <f t="shared" si="1"/>
        <v>23.5</v>
      </c>
      <c r="L32" s="51">
        <v>-3.4199999999999999E-3</v>
      </c>
      <c r="N32" s="76">
        <v>2.8</v>
      </c>
      <c r="O32" s="51">
        <v>0.97</v>
      </c>
    </row>
    <row r="33" spans="1:15">
      <c r="A33" s="57">
        <f t="shared" si="0"/>
        <v>1.0099999999999989</v>
      </c>
      <c r="B33" s="58">
        <v>13.7</v>
      </c>
      <c r="C33" s="61">
        <v>10</v>
      </c>
      <c r="D33" s="62">
        <v>14.7</v>
      </c>
      <c r="E33" s="63">
        <v>41</v>
      </c>
      <c r="F33" s="64">
        <v>9.6</v>
      </c>
      <c r="H33" s="76">
        <v>25</v>
      </c>
      <c r="I33" s="51">
        <v>1.3</v>
      </c>
      <c r="K33" s="76">
        <f t="shared" si="1"/>
        <v>24</v>
      </c>
      <c r="L33" s="51">
        <v>-3.29E-3</v>
      </c>
      <c r="N33" s="76">
        <v>2.75</v>
      </c>
      <c r="O33" s="51">
        <v>0.98</v>
      </c>
    </row>
    <row r="34" spans="1:15">
      <c r="A34" s="57">
        <f t="shared" si="0"/>
        <v>1.0109999999999988</v>
      </c>
      <c r="B34" s="58">
        <v>13.4</v>
      </c>
      <c r="C34" s="61">
        <v>11</v>
      </c>
      <c r="D34" s="62">
        <v>14.5</v>
      </c>
      <c r="E34" s="63">
        <v>42</v>
      </c>
      <c r="F34" s="64">
        <v>9.4</v>
      </c>
      <c r="H34" s="76">
        <v>26</v>
      </c>
      <c r="I34" s="51">
        <v>1.65</v>
      </c>
      <c r="K34" s="76">
        <f t="shared" si="1"/>
        <v>24.5</v>
      </c>
      <c r="L34" s="51">
        <v>-3.16E-3</v>
      </c>
      <c r="N34" s="76">
        <v>2.7</v>
      </c>
      <c r="O34" s="51">
        <v>0.99</v>
      </c>
    </row>
    <row r="35" spans="1:15">
      <c r="A35" s="57">
        <f t="shared" si="0"/>
        <v>1.0119999999999987</v>
      </c>
      <c r="B35" s="58">
        <v>13.1</v>
      </c>
      <c r="C35" s="61">
        <v>12</v>
      </c>
      <c r="D35" s="62">
        <v>14.3</v>
      </c>
      <c r="E35" s="63">
        <v>43</v>
      </c>
      <c r="F35" s="64">
        <v>9.1999999999999993</v>
      </c>
      <c r="H35" s="76">
        <v>27</v>
      </c>
      <c r="I35" s="51">
        <v>2</v>
      </c>
      <c r="K35" s="76">
        <f t="shared" si="1"/>
        <v>25</v>
      </c>
      <c r="L35" s="51">
        <v>-3.0400000000000002E-3</v>
      </c>
      <c r="N35" s="76">
        <v>2.65</v>
      </c>
      <c r="O35" s="51">
        <v>1</v>
      </c>
    </row>
    <row r="36" spans="1:15">
      <c r="A36" s="57">
        <f t="shared" si="0"/>
        <v>1.0129999999999986</v>
      </c>
      <c r="B36" s="58">
        <v>12.9</v>
      </c>
      <c r="C36" s="61">
        <v>13</v>
      </c>
      <c r="D36" s="62">
        <v>14.2</v>
      </c>
      <c r="E36" s="63">
        <v>44</v>
      </c>
      <c r="F36" s="64">
        <v>9.1</v>
      </c>
      <c r="H36" s="76">
        <v>28</v>
      </c>
      <c r="I36" s="51">
        <v>2.5</v>
      </c>
      <c r="K36" s="76">
        <f t="shared" si="1"/>
        <v>25.5</v>
      </c>
      <c r="L36" s="51">
        <v>-2.9199999999999999E-3</v>
      </c>
      <c r="N36" s="76">
        <v>2.6</v>
      </c>
      <c r="O36" s="51">
        <v>1.01</v>
      </c>
    </row>
    <row r="37" spans="1:15">
      <c r="A37" s="57">
        <f t="shared" si="0"/>
        <v>1.0139999999999985</v>
      </c>
      <c r="B37" s="58">
        <v>12.6</v>
      </c>
      <c r="C37" s="61">
        <v>14</v>
      </c>
      <c r="D37" s="62">
        <v>14</v>
      </c>
      <c r="E37" s="63">
        <v>45</v>
      </c>
      <c r="F37" s="64">
        <v>8.9</v>
      </c>
      <c r="H37" s="76">
        <v>29</v>
      </c>
      <c r="I37" s="51">
        <v>3.05</v>
      </c>
      <c r="K37" s="76">
        <f t="shared" si="1"/>
        <v>26</v>
      </c>
      <c r="L37" s="51">
        <v>-2.8E-3</v>
      </c>
      <c r="N37" s="76">
        <v>2.5499999999999998</v>
      </c>
      <c r="O37" s="51">
        <v>1.02</v>
      </c>
    </row>
    <row r="38" spans="1:15" ht="13.5" thickBot="1">
      <c r="A38" s="57">
        <f t="shared" si="0"/>
        <v>1.0149999999999983</v>
      </c>
      <c r="B38" s="58">
        <v>12.3</v>
      </c>
      <c r="C38" s="61">
        <v>15</v>
      </c>
      <c r="D38" s="62">
        <v>13.8</v>
      </c>
      <c r="E38" s="63">
        <v>46</v>
      </c>
      <c r="F38" s="64">
        <v>8.8000000000000007</v>
      </c>
      <c r="H38" s="69">
        <v>30</v>
      </c>
      <c r="I38" s="52">
        <v>3.8</v>
      </c>
      <c r="K38" s="76">
        <f t="shared" si="1"/>
        <v>26.5</v>
      </c>
      <c r="L38" s="51">
        <v>-2.6700000000000001E-3</v>
      </c>
      <c r="N38" s="76">
        <v>2.5</v>
      </c>
      <c r="O38" s="51">
        <v>1.04</v>
      </c>
    </row>
    <row r="39" spans="1:15">
      <c r="A39" s="57">
        <f t="shared" si="0"/>
        <v>1.0159999999999982</v>
      </c>
      <c r="B39" s="58">
        <v>12.1</v>
      </c>
      <c r="C39" s="61">
        <v>16</v>
      </c>
      <c r="D39" s="62">
        <v>13.7</v>
      </c>
      <c r="E39" s="63">
        <v>47</v>
      </c>
      <c r="F39" s="64">
        <v>8.6</v>
      </c>
      <c r="K39" s="76">
        <f t="shared" si="1"/>
        <v>27</v>
      </c>
      <c r="L39" s="51">
        <v>-2.5500000000000002E-3</v>
      </c>
      <c r="N39" s="76">
        <v>2.4500000000000002</v>
      </c>
      <c r="O39" s="51">
        <v>1.05</v>
      </c>
    </row>
    <row r="40" spans="1:15" ht="13.5" thickBot="1">
      <c r="A40" s="57">
        <f t="shared" si="0"/>
        <v>1.0169999999999981</v>
      </c>
      <c r="B40" s="58">
        <v>11.8</v>
      </c>
      <c r="C40" s="61">
        <v>17</v>
      </c>
      <c r="D40" s="62">
        <v>13.5</v>
      </c>
      <c r="E40" s="63">
        <v>48</v>
      </c>
      <c r="F40" s="64">
        <v>8.4</v>
      </c>
      <c r="K40" s="76">
        <f t="shared" si="1"/>
        <v>27.5</v>
      </c>
      <c r="L40" s="51">
        <v>-2.4399999999999999E-3</v>
      </c>
      <c r="N40" s="78">
        <v>2.35</v>
      </c>
      <c r="O40" s="52">
        <v>1.08</v>
      </c>
    </row>
    <row r="41" spans="1:15">
      <c r="A41" s="57">
        <f t="shared" si="0"/>
        <v>1.017999999999998</v>
      </c>
      <c r="B41" s="58">
        <v>11.5</v>
      </c>
      <c r="C41" s="61">
        <v>18</v>
      </c>
      <c r="D41" s="62">
        <v>13.3</v>
      </c>
      <c r="E41" s="63">
        <v>49</v>
      </c>
      <c r="F41" s="64">
        <v>8.3000000000000007</v>
      </c>
      <c r="K41" s="76">
        <f t="shared" si="1"/>
        <v>28</v>
      </c>
      <c r="L41" s="51">
        <v>-2.32E-3</v>
      </c>
    </row>
    <row r="42" spans="1:15">
      <c r="A42" s="57">
        <f t="shared" si="0"/>
        <v>1.0189999999999979</v>
      </c>
      <c r="B42" s="58">
        <v>11.3</v>
      </c>
      <c r="C42" s="61">
        <v>19</v>
      </c>
      <c r="D42" s="62">
        <v>13.2</v>
      </c>
      <c r="E42" s="63">
        <v>50</v>
      </c>
      <c r="F42" s="64">
        <v>8</v>
      </c>
      <c r="K42" s="76">
        <f t="shared" si="1"/>
        <v>28.5</v>
      </c>
      <c r="L42" s="51">
        <v>-2.2000000000000001E-3</v>
      </c>
    </row>
    <row r="43" spans="1:15">
      <c r="A43" s="57">
        <f t="shared" si="0"/>
        <v>1.0199999999999978</v>
      </c>
      <c r="B43" s="58">
        <v>11</v>
      </c>
      <c r="C43" s="61">
        <v>20</v>
      </c>
      <c r="D43" s="62">
        <v>13</v>
      </c>
      <c r="E43" s="63">
        <v>51</v>
      </c>
      <c r="F43" s="64">
        <v>7.9</v>
      </c>
      <c r="K43" s="76">
        <f t="shared" si="1"/>
        <v>29</v>
      </c>
      <c r="L43" s="51">
        <v>-2.0699999999999998E-3</v>
      </c>
    </row>
    <row r="44" spans="1:15">
      <c r="A44" s="57">
        <f t="shared" si="0"/>
        <v>1.0209999999999977</v>
      </c>
      <c r="B44" s="58">
        <v>10.7</v>
      </c>
      <c r="C44" s="61">
        <v>21</v>
      </c>
      <c r="D44" s="62">
        <v>12.9</v>
      </c>
      <c r="E44" s="63">
        <v>52</v>
      </c>
      <c r="F44" s="64">
        <v>7.8</v>
      </c>
      <c r="K44" s="76">
        <f>K43+0.5</f>
        <v>29.5</v>
      </c>
      <c r="L44" s="51">
        <v>-1.9499999999999999E-3</v>
      </c>
    </row>
    <row r="45" spans="1:15">
      <c r="A45" s="57">
        <f t="shared" si="0"/>
        <v>1.0219999999999976</v>
      </c>
      <c r="B45" s="58">
        <v>10.5</v>
      </c>
      <c r="C45" s="61">
        <v>22</v>
      </c>
      <c r="D45" s="62">
        <v>12.7</v>
      </c>
      <c r="E45" s="63">
        <v>53</v>
      </c>
      <c r="F45" s="64">
        <v>7.6</v>
      </c>
      <c r="K45" s="76">
        <f t="shared" si="1"/>
        <v>30</v>
      </c>
      <c r="L45" s="51">
        <v>-1.8400000000000001E-3</v>
      </c>
    </row>
    <row r="46" spans="1:15">
      <c r="A46" s="57">
        <f t="shared" si="0"/>
        <v>1.0229999999999975</v>
      </c>
      <c r="B46" s="58">
        <v>10.199999999999999</v>
      </c>
      <c r="C46" s="61">
        <v>23</v>
      </c>
      <c r="D46" s="62">
        <v>12.5</v>
      </c>
      <c r="E46" s="63">
        <v>54</v>
      </c>
      <c r="F46" s="64">
        <v>7.4</v>
      </c>
      <c r="K46" s="76">
        <f t="shared" si="1"/>
        <v>30.5</v>
      </c>
      <c r="L46" s="51">
        <v>-1.7099999999999999E-3</v>
      </c>
    </row>
    <row r="47" spans="1:15">
      <c r="A47" s="57">
        <f>A46+0.001</f>
        <v>1.0239999999999974</v>
      </c>
      <c r="B47" s="58">
        <v>10</v>
      </c>
      <c r="C47" s="61">
        <v>24</v>
      </c>
      <c r="D47" s="62">
        <v>12.4</v>
      </c>
      <c r="E47" s="63">
        <v>55</v>
      </c>
      <c r="F47" s="64">
        <v>7.3</v>
      </c>
      <c r="K47" s="76">
        <f t="shared" si="1"/>
        <v>31</v>
      </c>
      <c r="L47" s="51">
        <v>-1.58E-3</v>
      </c>
    </row>
    <row r="48" spans="1:15">
      <c r="A48" s="57">
        <f t="shared" si="0"/>
        <v>1.0249999999999972</v>
      </c>
      <c r="B48" s="58">
        <v>9.6999999999999993</v>
      </c>
      <c r="C48" s="61">
        <v>25</v>
      </c>
      <c r="D48" s="62">
        <v>12.2</v>
      </c>
      <c r="E48" s="63">
        <v>56</v>
      </c>
      <c r="F48" s="64">
        <v>7.1</v>
      </c>
      <c r="K48" s="76">
        <f t="shared" si="1"/>
        <v>31.5</v>
      </c>
      <c r="L48" s="51">
        <v>-1.4599999999999999E-3</v>
      </c>
    </row>
    <row r="49" spans="1:12">
      <c r="A49" s="57">
        <f t="shared" si="0"/>
        <v>1.0259999999999971</v>
      </c>
      <c r="B49" s="58">
        <v>9.4</v>
      </c>
      <c r="C49" s="61">
        <v>26</v>
      </c>
      <c r="D49" s="62">
        <v>12</v>
      </c>
      <c r="E49" s="63">
        <v>57</v>
      </c>
      <c r="F49" s="64">
        <v>7</v>
      </c>
      <c r="K49" s="76">
        <f t="shared" si="1"/>
        <v>32</v>
      </c>
      <c r="L49" s="51">
        <v>-1.34E-3</v>
      </c>
    </row>
    <row r="50" spans="1:12">
      <c r="A50" s="57">
        <f t="shared" si="0"/>
        <v>1.026999999999997</v>
      </c>
      <c r="B50" s="58">
        <v>9.1999999999999993</v>
      </c>
      <c r="C50" s="61">
        <v>27</v>
      </c>
      <c r="D50" s="62">
        <v>11.9</v>
      </c>
      <c r="E50" s="63">
        <v>58</v>
      </c>
      <c r="F50" s="64">
        <v>6.8</v>
      </c>
      <c r="K50" s="76">
        <f t="shared" si="1"/>
        <v>32.5</v>
      </c>
      <c r="L50" s="51">
        <v>-1.2899999999999999E-3</v>
      </c>
    </row>
    <row r="51" spans="1:12">
      <c r="A51" s="57">
        <f t="shared" si="0"/>
        <v>1.0279999999999969</v>
      </c>
      <c r="B51" s="58">
        <v>8.9</v>
      </c>
      <c r="C51" s="61">
        <v>28</v>
      </c>
      <c r="D51" s="62">
        <v>11.7</v>
      </c>
      <c r="E51" s="63">
        <v>59</v>
      </c>
      <c r="F51" s="64">
        <v>6.6</v>
      </c>
      <c r="K51" s="76">
        <f t="shared" si="1"/>
        <v>33</v>
      </c>
      <c r="L51" s="51">
        <v>-1.1000000000000001E-3</v>
      </c>
    </row>
    <row r="52" spans="1:12">
      <c r="A52" s="57">
        <f t="shared" si="0"/>
        <v>1.0289999999999968</v>
      </c>
      <c r="B52" s="58">
        <v>8.6</v>
      </c>
      <c r="C52" s="61">
        <v>29</v>
      </c>
      <c r="D52" s="62">
        <v>11.5</v>
      </c>
      <c r="E52" s="63">
        <v>60</v>
      </c>
      <c r="F52" s="64">
        <v>6.5</v>
      </c>
      <c r="K52" s="76">
        <f t="shared" si="1"/>
        <v>33.5</v>
      </c>
      <c r="L52" s="51">
        <v>-9.7000000000000005E-4</v>
      </c>
    </row>
    <row r="53" spans="1:12" ht="13.5" thickBot="1">
      <c r="A53" s="57">
        <f t="shared" si="0"/>
        <v>1.0299999999999967</v>
      </c>
      <c r="B53" s="58">
        <v>8.4</v>
      </c>
      <c r="C53" s="65">
        <v>30</v>
      </c>
      <c r="D53" s="66">
        <v>11.4</v>
      </c>
      <c r="E53" s="67"/>
      <c r="F53" s="68"/>
      <c r="K53" s="76">
        <f t="shared" si="1"/>
        <v>34</v>
      </c>
      <c r="L53" s="51">
        <v>-8.4999999999999995E-4</v>
      </c>
    </row>
    <row r="54" spans="1:12">
      <c r="A54" s="57">
        <f>A53+0.001</f>
        <v>1.0309999999999966</v>
      </c>
      <c r="B54" s="58">
        <v>8.1</v>
      </c>
      <c r="C54" s="50"/>
      <c r="D54" s="50"/>
      <c r="E54" s="50"/>
      <c r="F54" s="50"/>
      <c r="K54" s="76">
        <f t="shared" si="1"/>
        <v>34.5</v>
      </c>
      <c r="L54" s="51">
        <v>-7.2999999999999996E-4</v>
      </c>
    </row>
    <row r="55" spans="1:12" ht="13.5" thickBot="1">
      <c r="A55" s="57">
        <f t="shared" si="0"/>
        <v>1.0319999999999965</v>
      </c>
      <c r="B55" s="58">
        <v>7.8</v>
      </c>
      <c r="C55" s="50"/>
      <c r="D55" s="50"/>
      <c r="E55" s="50"/>
      <c r="F55" s="50"/>
      <c r="K55" s="78">
        <f>K54+0.5</f>
        <v>35</v>
      </c>
      <c r="L55" s="52">
        <v>-6.0999999999999997E-4</v>
      </c>
    </row>
    <row r="56" spans="1:12">
      <c r="A56" s="57">
        <f t="shared" si="0"/>
        <v>1.0329999999999964</v>
      </c>
      <c r="B56" s="58">
        <v>7.6</v>
      </c>
      <c r="C56" s="50"/>
      <c r="D56" s="50"/>
      <c r="E56" s="50"/>
      <c r="F56" s="50"/>
    </row>
    <row r="57" spans="1:12">
      <c r="A57" s="57">
        <f t="shared" si="0"/>
        <v>1.0339999999999963</v>
      </c>
      <c r="B57" s="58">
        <v>7.3</v>
      </c>
      <c r="C57" s="50"/>
      <c r="D57" s="50"/>
      <c r="E57" s="50"/>
      <c r="F57" s="50"/>
    </row>
    <row r="58" spans="1:12">
      <c r="A58" s="57">
        <f t="shared" si="0"/>
        <v>1.0349999999999961</v>
      </c>
      <c r="B58" s="58">
        <v>7</v>
      </c>
      <c r="C58" s="50"/>
      <c r="D58" s="50"/>
      <c r="E58" s="50"/>
      <c r="F58" s="50"/>
    </row>
    <row r="59" spans="1:12">
      <c r="A59" s="57">
        <f t="shared" si="0"/>
        <v>1.035999999999996</v>
      </c>
      <c r="B59" s="58">
        <v>6.8</v>
      </c>
      <c r="C59" s="50"/>
      <c r="D59" s="50"/>
      <c r="E59" s="50"/>
      <c r="F59" s="50"/>
    </row>
    <row r="60" spans="1:12">
      <c r="A60" s="57">
        <f>A59+0.001</f>
        <v>1.0369999999999959</v>
      </c>
      <c r="B60" s="58">
        <v>6.5</v>
      </c>
      <c r="C60" s="50"/>
      <c r="D60" s="50"/>
      <c r="E60" s="50"/>
      <c r="F60" s="50"/>
    </row>
    <row r="61" spans="1:12" ht="13.5" thickBot="1">
      <c r="A61" s="59">
        <f t="shared" si="0"/>
        <v>1.0379999999999958</v>
      </c>
      <c r="B61" s="60">
        <v>6.2</v>
      </c>
      <c r="C61" s="50"/>
      <c r="D61" s="50"/>
      <c r="E61" s="50"/>
      <c r="F61" s="50"/>
    </row>
    <row r="62" spans="1:12">
      <c r="A62" s="50"/>
      <c r="B62" s="50"/>
      <c r="C62" s="50"/>
      <c r="D62" s="50"/>
      <c r="E62" s="50"/>
      <c r="F62" s="50"/>
    </row>
    <row r="63" spans="1:12">
      <c r="A63" s="50"/>
      <c r="B63" s="50"/>
      <c r="C63" s="50"/>
      <c r="D63" s="50"/>
      <c r="E63" s="50"/>
      <c r="F63" s="50"/>
    </row>
    <row r="64" spans="1:12">
      <c r="A64" s="50"/>
      <c r="B64" s="50"/>
      <c r="C64" s="50"/>
      <c r="D64" s="50"/>
      <c r="E64" s="50"/>
      <c r="F64" s="50"/>
    </row>
    <row r="65" spans="1:6">
      <c r="A65" s="50"/>
      <c r="B65" s="50"/>
      <c r="C65" s="50"/>
      <c r="D65" s="50"/>
      <c r="E65" s="50"/>
      <c r="F65" s="50"/>
    </row>
  </sheetData>
  <mergeCells count="12">
    <mergeCell ref="A2:A3"/>
    <mergeCell ref="B2:I2"/>
    <mergeCell ref="N27:O27"/>
    <mergeCell ref="B1:G1"/>
    <mergeCell ref="B20:E20"/>
    <mergeCell ref="K20:M21"/>
    <mergeCell ref="K2:L2"/>
    <mergeCell ref="K10:K11"/>
    <mergeCell ref="K14:K15"/>
    <mergeCell ref="A21:B21"/>
    <mergeCell ref="C21:F21"/>
    <mergeCell ref="H20:I2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8433" r:id="rId4">
          <objectPr defaultSize="0" autoPict="0" r:id="rId5">
            <anchor moveWithCells="1" sizeWithCells="1">
              <from>
                <xdr:col>9</xdr:col>
                <xdr:colOff>590550</xdr:colOff>
                <xdr:row>2</xdr:row>
                <xdr:rowOff>142875</xdr:rowOff>
              </from>
              <to>
                <xdr:col>11</xdr:col>
                <xdr:colOff>704850</xdr:colOff>
                <xdr:row>6</xdr:row>
                <xdr:rowOff>66675</xdr:rowOff>
              </to>
            </anchor>
          </objectPr>
        </oleObject>
      </mc:Choice>
      <mc:Fallback>
        <oleObject progId="Equation.3" shapeId="18433" r:id="rId4"/>
      </mc:Fallback>
    </mc:AlternateContent>
    <mc:AlternateContent xmlns:mc="http://schemas.openxmlformats.org/markup-compatibility/2006">
      <mc:Choice Requires="x14">
        <oleObject progId="Equation.3" shapeId="18434" r:id="rId6">
          <objectPr defaultSize="0" autoPict="0" r:id="rId7">
            <anchor moveWithCells="1" sizeWithCells="1">
              <from>
                <xdr:col>11</xdr:col>
                <xdr:colOff>0</xdr:colOff>
                <xdr:row>8</xdr:row>
                <xdr:rowOff>19050</xdr:rowOff>
              </from>
              <to>
                <xdr:col>13</xdr:col>
                <xdr:colOff>447675</xdr:colOff>
                <xdr:row>11</xdr:row>
                <xdr:rowOff>123825</xdr:rowOff>
              </to>
            </anchor>
          </objectPr>
        </oleObject>
      </mc:Choice>
      <mc:Fallback>
        <oleObject progId="Equation.3" shapeId="18434" r:id="rId6"/>
      </mc:Fallback>
    </mc:AlternateContent>
    <mc:AlternateContent xmlns:mc="http://schemas.openxmlformats.org/markup-compatibility/2006">
      <mc:Choice Requires="x14">
        <oleObject progId="Equation.3" shapeId="18435" r:id="rId8">
          <objectPr defaultSize="0" autoPict="0" r:id="rId9">
            <anchor moveWithCells="1" sizeWithCells="1">
              <from>
                <xdr:col>11</xdr:col>
                <xdr:colOff>19050</xdr:colOff>
                <xdr:row>12</xdr:row>
                <xdr:rowOff>66675</xdr:rowOff>
              </from>
              <to>
                <xdr:col>13</xdr:col>
                <xdr:colOff>57150</xdr:colOff>
                <xdr:row>15</xdr:row>
                <xdr:rowOff>95250</xdr:rowOff>
              </to>
            </anchor>
          </objectPr>
        </oleObject>
      </mc:Choice>
      <mc:Fallback>
        <oleObject progId="Equation.3" shapeId="18435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Y422"/>
  <sheetViews>
    <sheetView tabSelected="1" topLeftCell="A10" zoomScale="70" zoomScaleNormal="70" workbookViewId="0">
      <selection activeCell="P27" sqref="P27"/>
    </sheetView>
  </sheetViews>
  <sheetFormatPr defaultRowHeight="12.75"/>
  <cols>
    <col min="2" max="2" width="10.42578125" bestFit="1" customWidth="1"/>
    <col min="3" max="3" width="10.140625" bestFit="1" customWidth="1"/>
    <col min="5" max="5" width="8.5703125" customWidth="1"/>
    <col min="7" max="7" width="9.5703125" customWidth="1"/>
    <col min="8" max="8" width="7.28515625" customWidth="1"/>
    <col min="10" max="10" width="9.28515625" customWidth="1"/>
    <col min="11" max="11" width="10.85546875" customWidth="1"/>
    <col min="12" max="12" width="1.5703125" customWidth="1"/>
    <col min="13" max="13" width="5" customWidth="1"/>
    <col min="14" max="15" width="9.42578125" style="177" bestFit="1" customWidth="1"/>
    <col min="16" max="16" width="10.5703125" style="177" bestFit="1" customWidth="1"/>
    <col min="17" max="17" width="9.42578125" style="111" bestFit="1" customWidth="1"/>
    <col min="18" max="18" width="12.140625" style="111" customWidth="1"/>
    <col min="19" max="19" width="12" style="111" bestFit="1" customWidth="1"/>
    <col min="20" max="20" width="9.42578125" style="177" bestFit="1" customWidth="1"/>
    <col min="21" max="21" width="11" style="177" customWidth="1"/>
    <col min="22" max="22" width="9.42578125" style="177" bestFit="1" customWidth="1"/>
    <col min="23" max="23" width="10.7109375" style="177" customWidth="1"/>
    <col min="24" max="24" width="9.28515625" style="111" bestFit="1" customWidth="1"/>
    <col min="25" max="25" width="9.28515625" style="177" bestFit="1" customWidth="1"/>
    <col min="26" max="26" width="9.28515625" style="111" bestFit="1" customWidth="1"/>
    <col min="27" max="27" width="9.85546875" style="177" bestFit="1" customWidth="1"/>
    <col min="28" max="28" width="9.28515625" style="111" bestFit="1" customWidth="1"/>
    <col min="29" max="29" width="16.28515625" style="111" customWidth="1"/>
    <col min="32" max="32" width="10.28515625" bestFit="1" customWidth="1"/>
    <col min="48" max="48" width="9.42578125" customWidth="1"/>
  </cols>
  <sheetData>
    <row r="1" spans="1:41" ht="24" customHeight="1">
      <c r="A1" s="261" t="s">
        <v>78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N1" s="271">
        <v>400</v>
      </c>
      <c r="O1" s="276"/>
      <c r="P1" s="277"/>
      <c r="Q1" s="243" t="s">
        <v>65</v>
      </c>
      <c r="R1" s="244"/>
      <c r="S1" s="246"/>
      <c r="T1" s="247" t="s">
        <v>8</v>
      </c>
      <c r="U1" s="253" t="s">
        <v>63</v>
      </c>
      <c r="V1" s="247" t="s">
        <v>9</v>
      </c>
      <c r="W1" s="247" t="s">
        <v>10</v>
      </c>
      <c r="X1" s="251" t="s">
        <v>11</v>
      </c>
      <c r="Y1" s="247" t="s">
        <v>30</v>
      </c>
      <c r="Z1" s="251" t="s">
        <v>34</v>
      </c>
      <c r="AA1" s="247" t="s">
        <v>12</v>
      </c>
      <c r="AB1" s="89" t="s">
        <v>31</v>
      </c>
      <c r="AC1" s="90" t="s">
        <v>13</v>
      </c>
    </row>
    <row r="2" spans="1:41" ht="41.25" customHeight="1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N2" s="145" t="s">
        <v>0</v>
      </c>
      <c r="O2" s="146" t="s">
        <v>1</v>
      </c>
      <c r="P2" s="146" t="s">
        <v>4</v>
      </c>
      <c r="Q2" s="91" t="s">
        <v>3</v>
      </c>
      <c r="R2" s="91" t="s">
        <v>7</v>
      </c>
      <c r="S2" s="92" t="s">
        <v>2</v>
      </c>
      <c r="T2" s="248"/>
      <c r="U2" s="254"/>
      <c r="V2" s="248"/>
      <c r="W2" s="248"/>
      <c r="X2" s="252"/>
      <c r="Y2" s="248"/>
      <c r="Z2" s="252"/>
      <c r="AA2" s="248"/>
      <c r="AB2" s="93">
        <f>O16</f>
        <v>7.4999999999999997E-2</v>
      </c>
      <c r="AC2" s="94">
        <f>S16</f>
        <v>2.70000000000001E-2</v>
      </c>
      <c r="AE2" s="1"/>
    </row>
    <row r="3" spans="1:41" ht="37.5" customHeight="1">
      <c r="A3" s="262" t="s">
        <v>76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N3" s="148">
        <v>2.5</v>
      </c>
      <c r="O3" s="149">
        <f t="shared" ref="O3:O9" si="0">N3*25.4</f>
        <v>63.5</v>
      </c>
      <c r="P3" s="150">
        <v>0</v>
      </c>
      <c r="Q3" s="82"/>
      <c r="R3" s="83"/>
      <c r="S3" s="84">
        <v>1</v>
      </c>
      <c r="T3" s="151">
        <v>0.5</v>
      </c>
      <c r="U3" s="152">
        <v>25</v>
      </c>
      <c r="V3" s="153">
        <v>1.3</v>
      </c>
      <c r="W3" s="204">
        <v>43</v>
      </c>
      <c r="X3" s="98">
        <f t="shared" ref="X3:X11" si="1">W3+Z$14</f>
        <v>43.000799999999998</v>
      </c>
      <c r="Y3" s="153">
        <v>10.9</v>
      </c>
      <c r="Z3" s="98">
        <f t="shared" ref="Z3:Z11" si="2">W3+V3-W$14</f>
        <v>44.303289999999997</v>
      </c>
      <c r="AA3" s="155">
        <v>1.282E-2</v>
      </c>
      <c r="AB3" s="93">
        <f t="shared" ref="AB3:AB10" si="3">(Y3/T3)^0.5*AA3</f>
        <v>5.9857182693474641E-2</v>
      </c>
      <c r="AC3" s="94">
        <f t="shared" ref="AC3:AC11" si="4">((Z3)*X$14/T$14)*AC$2</f>
        <v>2.2249112238000083E-2</v>
      </c>
    </row>
    <row r="4" spans="1:41" ht="27" customHeight="1">
      <c r="A4" s="133" t="s">
        <v>69</v>
      </c>
      <c r="B4" s="191"/>
      <c r="C4" s="124" t="s">
        <v>91</v>
      </c>
      <c r="D4" s="267" t="s">
        <v>66</v>
      </c>
      <c r="E4" s="268"/>
      <c r="F4" s="269" t="s">
        <v>90</v>
      </c>
      <c r="G4" s="267"/>
      <c r="H4" s="267"/>
      <c r="I4" s="267"/>
      <c r="J4" s="267"/>
      <c r="K4" s="126" t="s">
        <v>73</v>
      </c>
      <c r="L4" s="127"/>
      <c r="N4" s="156">
        <v>2</v>
      </c>
      <c r="O4" s="149">
        <f t="shared" si="0"/>
        <v>50.8</v>
      </c>
      <c r="P4" s="150">
        <v>0</v>
      </c>
      <c r="Q4" s="84">
        <f>P4/N$1</f>
        <v>0</v>
      </c>
      <c r="R4" s="85"/>
      <c r="S4" s="84">
        <f t="shared" ref="S4:S10" si="5">S3-Q4</f>
        <v>1</v>
      </c>
      <c r="T4" s="151">
        <v>1</v>
      </c>
      <c r="U4" s="152">
        <v>25</v>
      </c>
      <c r="V4" s="153">
        <v>1.3</v>
      </c>
      <c r="W4" s="204">
        <v>37</v>
      </c>
      <c r="X4" s="98">
        <f t="shared" si="1"/>
        <v>37.000799999999998</v>
      </c>
      <c r="Y4" s="153">
        <v>11</v>
      </c>
      <c r="Z4" s="99">
        <f t="shared" si="2"/>
        <v>38.303289999999997</v>
      </c>
      <c r="AA4" s="155">
        <v>1.282E-2</v>
      </c>
      <c r="AB4" s="93">
        <f t="shared" si="3"/>
        <v>4.2519129812356227E-2</v>
      </c>
      <c r="AC4" s="94">
        <f t="shared" si="4"/>
        <v>1.9235912238000072E-2</v>
      </c>
    </row>
    <row r="5" spans="1:41" ht="25.5" customHeight="1">
      <c r="A5" s="133" t="s">
        <v>70</v>
      </c>
      <c r="B5" s="191"/>
      <c r="C5" s="124"/>
      <c r="D5" s="267" t="s">
        <v>67</v>
      </c>
      <c r="E5" s="268"/>
      <c r="F5" s="269"/>
      <c r="G5" s="267"/>
      <c r="H5" s="267"/>
      <c r="I5" s="267"/>
      <c r="J5" s="267"/>
      <c r="K5" s="126" t="s">
        <v>74</v>
      </c>
      <c r="L5" s="127"/>
      <c r="N5" s="148">
        <v>1.5</v>
      </c>
      <c r="O5" s="149">
        <f t="shared" si="0"/>
        <v>38.099999999999994</v>
      </c>
      <c r="P5" s="150">
        <v>0</v>
      </c>
      <c r="Q5" s="84">
        <f t="shared" ref="Q5:Q10" si="6">P5/N$1</f>
        <v>0</v>
      </c>
      <c r="R5" s="86"/>
      <c r="S5" s="84">
        <f t="shared" si="5"/>
        <v>1</v>
      </c>
      <c r="T5" s="151">
        <v>2</v>
      </c>
      <c r="U5" s="152">
        <v>25</v>
      </c>
      <c r="V5" s="153">
        <v>1.3</v>
      </c>
      <c r="W5" s="204">
        <v>33</v>
      </c>
      <c r="X5" s="98">
        <f t="shared" si="1"/>
        <v>33.000799999999998</v>
      </c>
      <c r="Y5" s="153">
        <v>11.1</v>
      </c>
      <c r="Z5" s="99">
        <f t="shared" si="2"/>
        <v>34.303289999999997</v>
      </c>
      <c r="AA5" s="155">
        <v>1.282E-2</v>
      </c>
      <c r="AB5" s="93">
        <f t="shared" si="3"/>
        <v>3.0201917488795308E-2</v>
      </c>
      <c r="AC5" s="94">
        <f t="shared" si="4"/>
        <v>1.7227112238000063E-2</v>
      </c>
    </row>
    <row r="6" spans="1:41" ht="25.5" customHeight="1">
      <c r="A6" s="133" t="s">
        <v>71</v>
      </c>
      <c r="B6" s="191"/>
      <c r="C6" s="125">
        <v>1</v>
      </c>
      <c r="D6" s="267" t="s">
        <v>68</v>
      </c>
      <c r="E6" s="268"/>
      <c r="F6" s="269" t="s">
        <v>79</v>
      </c>
      <c r="G6" s="267"/>
      <c r="H6" s="267"/>
      <c r="I6" s="267"/>
      <c r="J6" s="267"/>
      <c r="K6" s="126" t="s">
        <v>75</v>
      </c>
      <c r="L6" s="127"/>
      <c r="N6" s="157">
        <v>1</v>
      </c>
      <c r="O6" s="149">
        <f t="shared" si="0"/>
        <v>25.4</v>
      </c>
      <c r="P6" s="150">
        <v>0</v>
      </c>
      <c r="Q6" s="84">
        <f t="shared" si="6"/>
        <v>0</v>
      </c>
      <c r="R6" s="86"/>
      <c r="S6" s="84">
        <f t="shared" si="5"/>
        <v>1</v>
      </c>
      <c r="T6" s="151">
        <v>5</v>
      </c>
      <c r="U6" s="152">
        <v>25</v>
      </c>
      <c r="V6" s="153">
        <v>1.3</v>
      </c>
      <c r="W6" s="204">
        <v>30</v>
      </c>
      <c r="X6" s="98">
        <f t="shared" si="1"/>
        <v>30.000800000000002</v>
      </c>
      <c r="Y6" s="153">
        <v>11.15</v>
      </c>
      <c r="Z6" s="99">
        <f t="shared" si="2"/>
        <v>31.303290000000001</v>
      </c>
      <c r="AA6" s="155">
        <v>1.282E-2</v>
      </c>
      <c r="AB6" s="93">
        <f t="shared" si="3"/>
        <v>1.9144342558573276E-2</v>
      </c>
      <c r="AC6" s="94">
        <f t="shared" si="4"/>
        <v>1.572051223800006E-2</v>
      </c>
      <c r="AJ6" t="s">
        <v>36</v>
      </c>
      <c r="AK6">
        <v>36</v>
      </c>
      <c r="AL6">
        <v>23</v>
      </c>
      <c r="AM6">
        <v>13</v>
      </c>
    </row>
    <row r="7" spans="1:41" ht="23.1" customHeight="1">
      <c r="A7" s="263"/>
      <c r="B7" s="263"/>
      <c r="C7" s="263"/>
      <c r="D7" s="264"/>
      <c r="E7" s="264"/>
      <c r="F7" s="264"/>
      <c r="G7" s="129"/>
      <c r="H7" s="265"/>
      <c r="I7" s="265"/>
      <c r="J7" s="265"/>
      <c r="K7" s="265"/>
      <c r="L7" s="266"/>
      <c r="N7" s="148">
        <v>0.75</v>
      </c>
      <c r="O7" s="149">
        <f t="shared" si="0"/>
        <v>19.049999999999997</v>
      </c>
      <c r="P7" s="150">
        <v>0</v>
      </c>
      <c r="Q7" s="84">
        <f t="shared" si="6"/>
        <v>0</v>
      </c>
      <c r="R7" s="86"/>
      <c r="S7" s="84">
        <f t="shared" si="5"/>
        <v>1</v>
      </c>
      <c r="T7" s="151">
        <v>15</v>
      </c>
      <c r="U7" s="152">
        <v>25</v>
      </c>
      <c r="V7" s="153">
        <v>1.3</v>
      </c>
      <c r="W7" s="204">
        <v>25</v>
      </c>
      <c r="X7" s="98">
        <f t="shared" si="1"/>
        <v>25.000800000000002</v>
      </c>
      <c r="Y7" s="153">
        <v>11.4</v>
      </c>
      <c r="Z7" s="99">
        <f t="shared" si="2"/>
        <v>26.303290000000001</v>
      </c>
      <c r="AA7" s="155">
        <v>1.282E-2</v>
      </c>
      <c r="AB7" s="93">
        <f t="shared" si="3"/>
        <v>1.1176216891238286E-2</v>
      </c>
      <c r="AC7" s="94">
        <f t="shared" si="4"/>
        <v>1.320951223800005E-2</v>
      </c>
      <c r="AJ7" t="s">
        <v>37</v>
      </c>
      <c r="AK7">
        <v>38</v>
      </c>
      <c r="AL7">
        <v>40.56</v>
      </c>
      <c r="AM7">
        <v>28.51</v>
      </c>
    </row>
    <row r="8" spans="1:41" ht="23.1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N8" s="148">
        <v>0.5</v>
      </c>
      <c r="O8" s="149">
        <f t="shared" si="0"/>
        <v>12.7</v>
      </c>
      <c r="P8" s="150">
        <v>0</v>
      </c>
      <c r="Q8" s="84">
        <f t="shared" si="6"/>
        <v>0</v>
      </c>
      <c r="R8" s="86"/>
      <c r="S8" s="84">
        <f t="shared" si="5"/>
        <v>1</v>
      </c>
      <c r="T8" s="151">
        <v>30</v>
      </c>
      <c r="U8" s="152">
        <v>25</v>
      </c>
      <c r="V8" s="153">
        <v>1.3</v>
      </c>
      <c r="W8" s="204">
        <v>21</v>
      </c>
      <c r="X8" s="98">
        <f t="shared" si="1"/>
        <v>21.000800000000002</v>
      </c>
      <c r="Y8" s="153">
        <v>11.7</v>
      </c>
      <c r="Z8" s="99">
        <f t="shared" si="2"/>
        <v>22.303290000000001</v>
      </c>
      <c r="AA8" s="155">
        <v>1.282E-2</v>
      </c>
      <c r="AB8" s="93">
        <f t="shared" si="3"/>
        <v>8.0060874339467469E-3</v>
      </c>
      <c r="AC8" s="94">
        <f t="shared" si="4"/>
        <v>1.1200712238000043E-2</v>
      </c>
      <c r="AJ8" t="s">
        <v>24</v>
      </c>
      <c r="AK8">
        <f>AK7*(AK6/25)^0.12</f>
        <v>39.699688184077026</v>
      </c>
      <c r="AL8">
        <f>AL7*(AL6/25)^0.12</f>
        <v>40.156188628472918</v>
      </c>
      <c r="AM8">
        <f>AM7*(AM6/25)^0.12</f>
        <v>26.358313467385983</v>
      </c>
    </row>
    <row r="9" spans="1:41" ht="23.1" customHeight="1" thickBot="1">
      <c r="N9" s="148">
        <v>0.375</v>
      </c>
      <c r="O9" s="149">
        <f t="shared" si="0"/>
        <v>9.5249999999999986</v>
      </c>
      <c r="P9" s="150">
        <v>0</v>
      </c>
      <c r="Q9" s="84">
        <f t="shared" si="6"/>
        <v>0</v>
      </c>
      <c r="R9" s="87"/>
      <c r="S9" s="84">
        <f t="shared" si="5"/>
        <v>1</v>
      </c>
      <c r="T9" s="151">
        <v>60</v>
      </c>
      <c r="U9" s="152">
        <v>25</v>
      </c>
      <c r="V9" s="153">
        <v>1.3</v>
      </c>
      <c r="W9" s="204">
        <v>17</v>
      </c>
      <c r="X9" s="98">
        <f t="shared" si="1"/>
        <v>17.000800000000002</v>
      </c>
      <c r="Y9" s="153">
        <v>12.5</v>
      </c>
      <c r="Z9" s="99">
        <f t="shared" si="2"/>
        <v>18.303290000000001</v>
      </c>
      <c r="AA9" s="155">
        <v>1.282E-2</v>
      </c>
      <c r="AB9" s="93">
        <f t="shared" si="3"/>
        <v>5.8515026560135245E-3</v>
      </c>
      <c r="AC9" s="94">
        <f t="shared" si="4"/>
        <v>9.1919122380000346E-3</v>
      </c>
      <c r="AL9">
        <f>(AK8+AL8)/2</f>
        <v>39.927938406274976</v>
      </c>
    </row>
    <row r="10" spans="1:41" ht="23.1" customHeight="1" thickBot="1">
      <c r="N10" s="157">
        <v>4</v>
      </c>
      <c r="O10" s="149">
        <v>4.75</v>
      </c>
      <c r="P10" s="150">
        <v>0</v>
      </c>
      <c r="Q10" s="84">
        <f t="shared" si="6"/>
        <v>0</v>
      </c>
      <c r="R10" s="84">
        <v>1</v>
      </c>
      <c r="S10" s="84">
        <f t="shared" si="5"/>
        <v>1</v>
      </c>
      <c r="T10" s="151">
        <v>250</v>
      </c>
      <c r="U10" s="152">
        <v>25</v>
      </c>
      <c r="V10" s="153">
        <v>1.3</v>
      </c>
      <c r="W10" s="204">
        <v>12</v>
      </c>
      <c r="X10" s="98">
        <f t="shared" si="1"/>
        <v>12.0008</v>
      </c>
      <c r="Y10" s="153">
        <v>14.3</v>
      </c>
      <c r="Z10" s="99">
        <f t="shared" si="2"/>
        <v>13.303290000000001</v>
      </c>
      <c r="AA10" s="155">
        <v>1.282E-2</v>
      </c>
      <c r="AB10" s="93">
        <f t="shared" si="3"/>
        <v>3.0660980545311983E-3</v>
      </c>
      <c r="AC10" s="94">
        <f t="shared" si="4"/>
        <v>6.6809122380000257E-3</v>
      </c>
      <c r="AM10" s="255" t="s">
        <v>61</v>
      </c>
      <c r="AN10" s="256"/>
      <c r="AO10" s="257"/>
    </row>
    <row r="11" spans="1:41" ht="23.1" customHeight="1">
      <c r="D11" s="1"/>
      <c r="N11" s="157">
        <v>10</v>
      </c>
      <c r="O11" s="149">
        <v>2</v>
      </c>
      <c r="P11" s="150">
        <v>0</v>
      </c>
      <c r="Q11" s="84">
        <f>P11/P$18</f>
        <v>0</v>
      </c>
      <c r="R11" s="84">
        <f t="shared" ref="R11:R17" si="7">R10-Q11</f>
        <v>1</v>
      </c>
      <c r="S11" s="84">
        <f t="shared" ref="S11:S17" si="8">R11*S$10</f>
        <v>1</v>
      </c>
      <c r="T11" s="151">
        <v>1440</v>
      </c>
      <c r="U11" s="152">
        <v>25</v>
      </c>
      <c r="V11" s="153">
        <v>1.3</v>
      </c>
      <c r="W11" s="204">
        <v>8</v>
      </c>
      <c r="X11" s="98">
        <f t="shared" si="1"/>
        <v>8.0007999999999999</v>
      </c>
      <c r="Y11" s="153">
        <v>15</v>
      </c>
      <c r="Z11" s="99">
        <f t="shared" si="2"/>
        <v>9.3032900000000005</v>
      </c>
      <c r="AA11" s="155">
        <v>1.282E-2</v>
      </c>
      <c r="AB11" s="120">
        <v>1E-3</v>
      </c>
      <c r="AC11" s="94">
        <f t="shared" si="4"/>
        <v>4.6721122380000172E-3</v>
      </c>
    </row>
    <row r="12" spans="1:41" ht="23.1" customHeight="1">
      <c r="D12" s="1"/>
      <c r="N12" s="157">
        <v>20</v>
      </c>
      <c r="O12" s="149">
        <v>0.85</v>
      </c>
      <c r="P12" s="150">
        <v>0.6</v>
      </c>
      <c r="Q12" s="84">
        <f t="shared" ref="Q12:Q17" si="9">P12/P$18</f>
        <v>1.5E-3</v>
      </c>
      <c r="R12" s="84">
        <f t="shared" si="7"/>
        <v>0.99850000000000005</v>
      </c>
      <c r="S12" s="84">
        <f t="shared" si="8"/>
        <v>0.99850000000000005</v>
      </c>
      <c r="T12" s="151"/>
      <c r="U12" s="152"/>
      <c r="V12" s="153"/>
      <c r="W12" s="154"/>
      <c r="X12" s="98"/>
      <c r="Y12" s="153"/>
      <c r="Z12" s="99"/>
      <c r="AA12" s="155"/>
      <c r="AB12" s="120"/>
      <c r="AC12" s="94"/>
    </row>
    <row r="13" spans="1:41" ht="23.1" customHeight="1">
      <c r="N13" s="157">
        <v>30</v>
      </c>
      <c r="O13" s="149">
        <v>0.59499999999999997</v>
      </c>
      <c r="P13" s="150">
        <v>1.6</v>
      </c>
      <c r="Q13" s="84">
        <f t="shared" si="9"/>
        <v>4.0000000000000001E-3</v>
      </c>
      <c r="R13" s="84">
        <f t="shared" si="7"/>
        <v>0.99450000000000005</v>
      </c>
      <c r="S13" s="84">
        <f t="shared" si="8"/>
        <v>0.99450000000000005</v>
      </c>
      <c r="T13" s="158" t="s">
        <v>14</v>
      </c>
      <c r="U13" s="159" t="s">
        <v>15</v>
      </c>
      <c r="V13" s="158" t="s">
        <v>16</v>
      </c>
      <c r="W13" s="158" t="s">
        <v>17</v>
      </c>
      <c r="X13" s="195" t="s">
        <v>18</v>
      </c>
      <c r="Y13" s="158" t="s">
        <v>19</v>
      </c>
      <c r="Z13" s="100" t="s">
        <v>33</v>
      </c>
      <c r="AA13" s="151"/>
      <c r="AB13" s="95"/>
      <c r="AC13" s="101"/>
    </row>
    <row r="14" spans="1:41" ht="23.1" customHeight="1">
      <c r="N14" s="157">
        <v>50</v>
      </c>
      <c r="O14" s="149">
        <v>0.29699999999999999</v>
      </c>
      <c r="P14" s="150">
        <v>90.5</v>
      </c>
      <c r="Q14" s="84">
        <f t="shared" si="9"/>
        <v>0.22625000000000001</v>
      </c>
      <c r="R14" s="84">
        <f t="shared" si="7"/>
        <v>0.7682500000000001</v>
      </c>
      <c r="S14" s="84">
        <f t="shared" si="8"/>
        <v>0.7682500000000001</v>
      </c>
      <c r="T14" s="150">
        <v>50</v>
      </c>
      <c r="U14" s="160" t="s">
        <v>64</v>
      </c>
      <c r="V14" s="160" t="s">
        <v>32</v>
      </c>
      <c r="W14" s="161">
        <v>-3.29E-3</v>
      </c>
      <c r="X14" s="102">
        <v>0.93</v>
      </c>
      <c r="Y14" s="160">
        <v>2.65</v>
      </c>
      <c r="Z14" s="97">
        <v>8.0000000000000004E-4</v>
      </c>
      <c r="AA14" s="151"/>
      <c r="AB14" s="95"/>
      <c r="AC14" s="101"/>
      <c r="AE14" s="8">
        <v>21</v>
      </c>
      <c r="AF14" s="8">
        <v>0.2</v>
      </c>
      <c r="AG14">
        <f>0.0261*AE14^2-0.9493*AE14+8.6568</f>
        <v>0.23160000000000025</v>
      </c>
    </row>
    <row r="15" spans="1:41" ht="23.1" customHeight="1">
      <c r="N15" s="157">
        <v>100</v>
      </c>
      <c r="O15" s="149">
        <v>0.14899999999999999</v>
      </c>
      <c r="P15" s="150">
        <v>275</v>
      </c>
      <c r="Q15" s="84">
        <f t="shared" si="9"/>
        <v>0.6875</v>
      </c>
      <c r="R15" s="84">
        <f t="shared" si="7"/>
        <v>8.0750000000000099E-2</v>
      </c>
      <c r="S15" s="84">
        <f t="shared" si="8"/>
        <v>8.0750000000000099E-2</v>
      </c>
      <c r="T15" s="205" t="s">
        <v>20</v>
      </c>
      <c r="U15" s="163">
        <f>S16</f>
        <v>2.70000000000001E-2</v>
      </c>
      <c r="V15" s="205" t="s">
        <v>22</v>
      </c>
      <c r="W15" s="163">
        <f>S10</f>
        <v>1</v>
      </c>
      <c r="X15" s="207" t="s">
        <v>24</v>
      </c>
      <c r="Y15" s="164">
        <f>B4</f>
        <v>0</v>
      </c>
      <c r="Z15" s="113"/>
      <c r="AA15" s="165"/>
      <c r="AB15" s="105"/>
      <c r="AC15" s="106"/>
      <c r="AE15" s="8">
        <v>22</v>
      </c>
      <c r="AF15" s="8">
        <v>0.4</v>
      </c>
      <c r="AG15">
        <f>0.0261*AE15^2-0.9493*AE15+8.6568</f>
        <v>0.40460000000000207</v>
      </c>
    </row>
    <row r="16" spans="1:41" ht="23.1" customHeight="1">
      <c r="N16" s="157">
        <v>200</v>
      </c>
      <c r="O16" s="194">
        <v>7.4999999999999997E-2</v>
      </c>
      <c r="P16" s="150">
        <v>21.5</v>
      </c>
      <c r="Q16" s="84">
        <f t="shared" si="9"/>
        <v>5.3749999999999999E-2</v>
      </c>
      <c r="R16" s="84">
        <f t="shared" si="7"/>
        <v>2.70000000000001E-2</v>
      </c>
      <c r="S16" s="84">
        <f t="shared" si="8"/>
        <v>2.70000000000001E-2</v>
      </c>
      <c r="T16" s="205" t="s">
        <v>21</v>
      </c>
      <c r="U16" s="163">
        <f>1-U15</f>
        <v>0.97299999999999986</v>
      </c>
      <c r="V16" s="205" t="s">
        <v>23</v>
      </c>
      <c r="W16" s="163">
        <f>1-W15</f>
        <v>0</v>
      </c>
      <c r="X16" s="207" t="s">
        <v>25</v>
      </c>
      <c r="Y16" s="164">
        <f>B6</f>
        <v>0</v>
      </c>
      <c r="Z16" s="107"/>
      <c r="AA16" s="166"/>
      <c r="AB16" s="107"/>
      <c r="AC16" s="106"/>
      <c r="AE16" s="8">
        <v>23</v>
      </c>
      <c r="AF16" s="8">
        <v>0.7</v>
      </c>
      <c r="AG16">
        <f t="shared" ref="AG16:AG23" si="10">0.0261*AE16^2-0.9493*AE16+8.6568</f>
        <v>0.62980000000000125</v>
      </c>
    </row>
    <row r="17" spans="10:39" ht="23.1" customHeight="1">
      <c r="N17" s="167" t="s">
        <v>5</v>
      </c>
      <c r="O17" s="149">
        <v>0</v>
      </c>
      <c r="P17" s="152">
        <f>400-SUM(P11:P16)</f>
        <v>10.800000000000011</v>
      </c>
      <c r="Q17" s="84">
        <f t="shared" si="9"/>
        <v>2.7000000000000027E-2</v>
      </c>
      <c r="R17" s="84">
        <f t="shared" si="7"/>
        <v>7.2858385991025898E-17</v>
      </c>
      <c r="S17" s="84">
        <f t="shared" si="8"/>
        <v>7.2858385991025898E-17</v>
      </c>
      <c r="T17" s="205" t="s">
        <v>26</v>
      </c>
      <c r="U17" s="217">
        <f>Y17/W17</f>
        <v>1.5625</v>
      </c>
      <c r="V17" s="205" t="s">
        <v>27</v>
      </c>
      <c r="W17" s="169">
        <v>0.16</v>
      </c>
      <c r="X17" s="207" t="s">
        <v>29</v>
      </c>
      <c r="Y17" s="169">
        <v>0.25</v>
      </c>
      <c r="Z17" s="107"/>
      <c r="AA17" s="166"/>
      <c r="AB17" s="107"/>
      <c r="AC17" s="106"/>
      <c r="AE17" s="8">
        <v>24</v>
      </c>
      <c r="AF17" s="8">
        <v>1</v>
      </c>
      <c r="AG17">
        <f t="shared" si="10"/>
        <v>0.90720000000000134</v>
      </c>
    </row>
    <row r="18" spans="10:39" ht="23.1" customHeight="1" thickBot="1">
      <c r="N18" s="170" t="s">
        <v>6</v>
      </c>
      <c r="O18" s="171"/>
      <c r="P18" s="172">
        <f>SUM(P11:P17)</f>
        <v>400</v>
      </c>
      <c r="Q18" s="88">
        <f>P18/P$18</f>
        <v>1</v>
      </c>
      <c r="R18" s="249"/>
      <c r="S18" s="250"/>
      <c r="T18" s="206" t="s">
        <v>62</v>
      </c>
      <c r="U18" s="218">
        <f>W18^2/(W17*Y17)</f>
        <v>1.0000000000000002</v>
      </c>
      <c r="V18" s="206" t="s">
        <v>28</v>
      </c>
      <c r="W18" s="175">
        <v>0.2</v>
      </c>
      <c r="X18" s="208" t="s">
        <v>35</v>
      </c>
      <c r="Y18" s="175">
        <f>0.73*(Y15-20)</f>
        <v>-14.6</v>
      </c>
      <c r="Z18" s="109"/>
      <c r="AA18" s="176"/>
      <c r="AB18" s="109"/>
      <c r="AC18" s="110"/>
      <c r="AE18" s="8">
        <v>25</v>
      </c>
      <c r="AF18" s="8">
        <v>1.3</v>
      </c>
      <c r="AG18">
        <f t="shared" si="10"/>
        <v>1.2367999999999988</v>
      </c>
    </row>
    <row r="19" spans="10:39" ht="18.600000000000001" customHeight="1">
      <c r="AE19" s="8">
        <v>26</v>
      </c>
      <c r="AF19" s="8">
        <v>1.65</v>
      </c>
      <c r="AG19">
        <f t="shared" si="10"/>
        <v>1.6186000000000007</v>
      </c>
      <c r="AM19" s="258" t="s">
        <v>57</v>
      </c>
    </row>
    <row r="20" spans="10:39" ht="18.600000000000001" customHeight="1">
      <c r="O20" s="178"/>
      <c r="AE20" s="8">
        <v>27</v>
      </c>
      <c r="AF20" s="8">
        <v>2</v>
      </c>
      <c r="AG20">
        <f t="shared" si="10"/>
        <v>2.0526000000000018</v>
      </c>
      <c r="AM20" s="259"/>
    </row>
    <row r="21" spans="10:39" ht="18.600000000000001" customHeight="1">
      <c r="AE21" s="8">
        <v>28</v>
      </c>
      <c r="AF21" s="8">
        <v>2.5</v>
      </c>
      <c r="AG21">
        <f t="shared" si="10"/>
        <v>2.5388000000000019</v>
      </c>
    </row>
    <row r="22" spans="10:39" ht="18.600000000000001" customHeight="1">
      <c r="J22" s="123"/>
      <c r="K22" s="123"/>
      <c r="L22" s="123"/>
      <c r="AE22" s="8">
        <v>29</v>
      </c>
      <c r="AF22" s="8">
        <v>3.05</v>
      </c>
      <c r="AG22">
        <f t="shared" si="10"/>
        <v>3.0772000000000013</v>
      </c>
    </row>
    <row r="23" spans="10:39" ht="18.600000000000001" customHeight="1">
      <c r="AE23" s="8">
        <v>30</v>
      </c>
      <c r="AF23" s="8">
        <v>3.8</v>
      </c>
      <c r="AG23">
        <f t="shared" si="10"/>
        <v>3.6678000000000033</v>
      </c>
      <c r="AM23" s="241" t="s">
        <v>58</v>
      </c>
    </row>
    <row r="24" spans="10:39" ht="18.600000000000001" customHeight="1">
      <c r="AE24" s="8">
        <v>31</v>
      </c>
      <c r="AF24" s="8">
        <f t="shared" ref="AF24:AF38" si="11">0.0261*AE24^2-0.9493*AE24+8.6568</f>
        <v>4.3106000000000009</v>
      </c>
      <c r="AM24" s="242"/>
    </row>
    <row r="25" spans="10:39" ht="18.600000000000001" customHeight="1">
      <c r="AE25" s="8">
        <v>32</v>
      </c>
      <c r="AF25" s="8">
        <f t="shared" si="11"/>
        <v>5.0056000000000012</v>
      </c>
    </row>
    <row r="26" spans="10:39" ht="18.600000000000001" customHeight="1">
      <c r="AE26" s="8">
        <v>33</v>
      </c>
      <c r="AF26" s="8">
        <f t="shared" si="11"/>
        <v>5.7528000000000006</v>
      </c>
    </row>
    <row r="27" spans="10:39" ht="18.600000000000001" customHeight="1">
      <c r="AE27" s="8">
        <v>34</v>
      </c>
      <c r="AF27" s="8">
        <f t="shared" si="11"/>
        <v>6.5521999999999991</v>
      </c>
    </row>
    <row r="28" spans="10:39" ht="18" customHeight="1">
      <c r="AE28" s="8">
        <v>35</v>
      </c>
      <c r="AF28" s="8">
        <f t="shared" si="11"/>
        <v>7.4038000000000004</v>
      </c>
    </row>
    <row r="29" spans="10:39" ht="16.5" customHeight="1">
      <c r="AE29" s="8"/>
      <c r="AF29" s="8"/>
    </row>
    <row r="30" spans="10:39" ht="18" customHeight="1">
      <c r="AE30" s="8"/>
      <c r="AF30" s="8"/>
    </row>
    <row r="31" spans="10:39" ht="12" customHeight="1">
      <c r="AE31" s="8"/>
      <c r="AF31" s="8"/>
    </row>
    <row r="32" spans="10:39" ht="20.25" customHeight="1">
      <c r="AE32" s="8"/>
      <c r="AF32" s="8"/>
    </row>
    <row r="33" spans="1:51" ht="20.25" customHeight="1">
      <c r="AE33" s="8">
        <v>36</v>
      </c>
      <c r="AF33" s="8">
        <f t="shared" si="11"/>
        <v>8.3075999999999972</v>
      </c>
    </row>
    <row r="34" spans="1:51" ht="20.25" customHeight="1">
      <c r="AE34" s="8"/>
      <c r="AF34" s="8"/>
    </row>
    <row r="35" spans="1:51" ht="20.25" customHeight="1">
      <c r="AE35" s="8"/>
      <c r="AF35" s="8"/>
    </row>
    <row r="36" spans="1:51" ht="20.25" customHeight="1">
      <c r="AE36" s="8"/>
      <c r="AF36" s="8"/>
    </row>
    <row r="37" spans="1:51" ht="20.25" customHeight="1">
      <c r="AE37" s="8"/>
      <c r="AF37" s="8"/>
    </row>
    <row r="38" spans="1:51" ht="18.600000000000001" customHeight="1" thickBot="1">
      <c r="A38" s="260"/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N38" s="179" t="s">
        <v>39</v>
      </c>
      <c r="O38" s="180" t="s">
        <v>39</v>
      </c>
      <c r="P38" s="179" t="s">
        <v>39</v>
      </c>
      <c r="AE38" s="8">
        <v>37</v>
      </c>
      <c r="AF38" s="8">
        <f t="shared" si="11"/>
        <v>9.2636000000000074</v>
      </c>
    </row>
    <row r="39" spans="1:51" ht="29.25" customHeight="1">
      <c r="A39" s="261" t="str">
        <f>A1</f>
        <v>مهندسین مشاور کد آزمون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N39" s="271">
        <v>2723</v>
      </c>
      <c r="O39" s="276"/>
      <c r="P39" s="277"/>
      <c r="Q39" s="243" t="s">
        <v>65</v>
      </c>
      <c r="R39" s="244"/>
      <c r="S39" s="246"/>
      <c r="T39" s="247" t="s">
        <v>8</v>
      </c>
      <c r="U39" s="253" t="s">
        <v>63</v>
      </c>
      <c r="V39" s="247" t="s">
        <v>9</v>
      </c>
      <c r="W39" s="247" t="s">
        <v>10</v>
      </c>
      <c r="X39" s="251" t="s">
        <v>11</v>
      </c>
      <c r="Y39" s="247" t="s">
        <v>30</v>
      </c>
      <c r="Z39" s="251" t="s">
        <v>34</v>
      </c>
      <c r="AA39" s="247" t="s">
        <v>12</v>
      </c>
      <c r="AB39" s="89" t="s">
        <v>31</v>
      </c>
      <c r="AC39" s="90" t="s">
        <v>13</v>
      </c>
    </row>
    <row r="40" spans="1:51" ht="33.75" customHeight="1">
      <c r="A40" s="261"/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N40" s="145" t="s">
        <v>0</v>
      </c>
      <c r="O40" s="146" t="s">
        <v>1</v>
      </c>
      <c r="P40" s="146" t="s">
        <v>4</v>
      </c>
      <c r="Q40" s="91" t="s">
        <v>3</v>
      </c>
      <c r="R40" s="112" t="s">
        <v>7</v>
      </c>
      <c r="S40" s="92" t="s">
        <v>2</v>
      </c>
      <c r="T40" s="248"/>
      <c r="U40" s="254"/>
      <c r="V40" s="248"/>
      <c r="W40" s="248"/>
      <c r="X40" s="252"/>
      <c r="Y40" s="248"/>
      <c r="Z40" s="252"/>
      <c r="AA40" s="248"/>
      <c r="AB40" s="93">
        <f>O54</f>
        <v>7.4999999999999997E-2</v>
      </c>
      <c r="AC40" s="94">
        <f>S54</f>
        <v>0.22666769336476603</v>
      </c>
      <c r="AU40" t="e">
        <f>#REF!</f>
        <v>#REF!</v>
      </c>
      <c r="AY40" t="e">
        <f>#REF!</f>
        <v>#REF!</v>
      </c>
    </row>
    <row r="41" spans="1:51" ht="29.25" customHeight="1">
      <c r="A41" s="262" t="s">
        <v>76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N41" s="148">
        <v>2.5</v>
      </c>
      <c r="O41" s="149">
        <f t="shared" ref="O41:O47" si="12">N41*25.4</f>
        <v>63.5</v>
      </c>
      <c r="P41" s="150">
        <v>0</v>
      </c>
      <c r="Q41" s="82"/>
      <c r="R41" s="83"/>
      <c r="S41" s="84">
        <v>1</v>
      </c>
      <c r="T41" s="151">
        <v>0.5</v>
      </c>
      <c r="U41" s="153">
        <v>25</v>
      </c>
      <c r="V41" s="153">
        <v>1.3</v>
      </c>
      <c r="W41" s="204">
        <v>49</v>
      </c>
      <c r="X41" s="99">
        <f t="shared" ref="X41:X49" si="13">W41+Z$52</f>
        <v>49.01</v>
      </c>
      <c r="Y41" s="153">
        <v>8.3000000000000007</v>
      </c>
      <c r="Z41" s="99">
        <f t="shared" ref="Z41:Z49" si="14">W41+V41-W$52</f>
        <v>47.3</v>
      </c>
      <c r="AA41" s="155">
        <v>1.2760000000000001E-2</v>
      </c>
      <c r="AB41" s="93">
        <f t="shared" ref="AB41:AB48" si="15">(Y41/T41)^0.5*AA41</f>
        <v>5.1988192505606504E-2</v>
      </c>
      <c r="AC41" s="94">
        <f t="shared" ref="AC41:AC49" si="16">Z41*X$52/T$52*S$54</f>
        <v>0.21298270774838488</v>
      </c>
      <c r="AU41" s="26">
        <f>Z15</f>
        <v>0</v>
      </c>
      <c r="AV41" s="28">
        <f>AA15</f>
        <v>0</v>
      </c>
      <c r="AW41" s="18" t="str">
        <f>X15</f>
        <v>LL</v>
      </c>
      <c r="AX41" s="19">
        <f>Y15</f>
        <v>0</v>
      </c>
      <c r="AY41" s="28">
        <f>AB15</f>
        <v>0</v>
      </c>
    </row>
    <row r="42" spans="1:51" ht="23.1" customHeight="1">
      <c r="A42" s="133" t="s">
        <v>69</v>
      </c>
      <c r="B42" s="191">
        <v>40.1</v>
      </c>
      <c r="C42" s="144" t="s">
        <v>84</v>
      </c>
      <c r="D42" s="267" t="s">
        <v>66</v>
      </c>
      <c r="E42" s="268"/>
      <c r="F42" s="269" t="str">
        <f>F4</f>
        <v>پايان نامه آرش حافظي</v>
      </c>
      <c r="G42" s="267"/>
      <c r="H42" s="267"/>
      <c r="I42" s="267"/>
      <c r="J42" s="267"/>
      <c r="K42" s="126" t="s">
        <v>73</v>
      </c>
      <c r="L42" s="127"/>
      <c r="N42" s="156">
        <v>2</v>
      </c>
      <c r="O42" s="149">
        <f t="shared" si="12"/>
        <v>50.8</v>
      </c>
      <c r="P42" s="150">
        <v>0</v>
      </c>
      <c r="Q42" s="84">
        <f t="shared" ref="Q42:Q48" si="17">P42/N$39</f>
        <v>0</v>
      </c>
      <c r="R42" s="85"/>
      <c r="S42" s="84">
        <f t="shared" ref="S42:S48" si="18">S41-Q42</f>
        <v>1</v>
      </c>
      <c r="T42" s="151">
        <v>1</v>
      </c>
      <c r="U42" s="153">
        <v>25</v>
      </c>
      <c r="V42" s="153">
        <v>1.3</v>
      </c>
      <c r="W42" s="204">
        <v>45</v>
      </c>
      <c r="X42" s="99">
        <f t="shared" si="13"/>
        <v>45.01</v>
      </c>
      <c r="Y42" s="153">
        <v>8.8000000000000007</v>
      </c>
      <c r="Z42" s="99">
        <f t="shared" si="14"/>
        <v>43.3</v>
      </c>
      <c r="AA42" s="155">
        <v>1.2760000000000001E-2</v>
      </c>
      <c r="AB42" s="93">
        <f t="shared" si="15"/>
        <v>3.7852277078136265E-2</v>
      </c>
      <c r="AC42" s="94">
        <f t="shared" si="16"/>
        <v>0.19497148510581533</v>
      </c>
      <c r="AU42" s="27">
        <f>Z16</f>
        <v>0</v>
      </c>
      <c r="AV42" s="29">
        <f>AA16</f>
        <v>0</v>
      </c>
      <c r="AW42" s="22" t="str">
        <f>X16</f>
        <v>PI</v>
      </c>
      <c r="AX42" s="23">
        <f>Y16</f>
        <v>0</v>
      </c>
      <c r="AY42" s="29">
        <f>AB16</f>
        <v>0</v>
      </c>
    </row>
    <row r="43" spans="1:51" ht="23.1" customHeight="1" thickBot="1">
      <c r="A43" s="133" t="s">
        <v>70</v>
      </c>
      <c r="B43" s="191">
        <v>24.2</v>
      </c>
      <c r="C43" s="124">
        <f>C5</f>
        <v>0</v>
      </c>
      <c r="D43" s="267" t="s">
        <v>67</v>
      </c>
      <c r="E43" s="268"/>
      <c r="F43" s="274">
        <f>F5</f>
        <v>0</v>
      </c>
      <c r="G43" s="275"/>
      <c r="H43" s="275"/>
      <c r="I43" s="275"/>
      <c r="J43" s="275"/>
      <c r="K43" s="126" t="s">
        <v>74</v>
      </c>
      <c r="L43" s="127"/>
      <c r="N43" s="148">
        <v>1.5</v>
      </c>
      <c r="O43" s="149">
        <f t="shared" si="12"/>
        <v>38.099999999999994</v>
      </c>
      <c r="P43" s="150">
        <v>0</v>
      </c>
      <c r="Q43" s="84">
        <f t="shared" si="17"/>
        <v>0</v>
      </c>
      <c r="R43" s="86"/>
      <c r="S43" s="84">
        <f t="shared" si="18"/>
        <v>1</v>
      </c>
      <c r="T43" s="151">
        <v>2</v>
      </c>
      <c r="U43" s="153">
        <v>25</v>
      </c>
      <c r="V43" s="153">
        <v>1.3</v>
      </c>
      <c r="W43" s="204">
        <v>42</v>
      </c>
      <c r="X43" s="99">
        <f t="shared" si="13"/>
        <v>42.01</v>
      </c>
      <c r="Y43" s="153">
        <v>9.1999999999999993</v>
      </c>
      <c r="Z43" s="99">
        <f t="shared" si="14"/>
        <v>40.299999999999997</v>
      </c>
      <c r="AA43" s="155">
        <v>1.2760000000000001E-2</v>
      </c>
      <c r="AB43" s="93">
        <f t="shared" si="15"/>
        <v>2.736715111223673E-2</v>
      </c>
      <c r="AC43" s="94">
        <f t="shared" si="16"/>
        <v>0.18146306812388818</v>
      </c>
      <c r="AU43" s="26">
        <f>Z53</f>
        <v>0</v>
      </c>
      <c r="AV43" s="28">
        <f>AA53</f>
        <v>0</v>
      </c>
      <c r="AW43" s="18" t="str">
        <f>X53</f>
        <v>LL</v>
      </c>
      <c r="AX43" s="19">
        <f>Y53</f>
        <v>40.1</v>
      </c>
      <c r="AY43" s="28">
        <f>AB53</f>
        <v>0</v>
      </c>
    </row>
    <row r="44" spans="1:51" ht="23.1" customHeight="1" thickBot="1">
      <c r="A44" s="133" t="s">
        <v>71</v>
      </c>
      <c r="B44" s="191">
        <f>B42-B43</f>
        <v>15.900000000000002</v>
      </c>
      <c r="C44" s="125">
        <f>C6+1</f>
        <v>2</v>
      </c>
      <c r="D44" s="267" t="s">
        <v>68</v>
      </c>
      <c r="E44" s="268"/>
      <c r="F44" s="269" t="str">
        <f>F6</f>
        <v xml:space="preserve">  توسط مهندسین مشاور کد آزمون</v>
      </c>
      <c r="G44" s="267"/>
      <c r="H44" s="267"/>
      <c r="I44" s="267"/>
      <c r="J44" s="267"/>
      <c r="K44" s="126" t="s">
        <v>75</v>
      </c>
      <c r="L44" s="127"/>
      <c r="N44" s="157">
        <v>1</v>
      </c>
      <c r="O44" s="149">
        <f t="shared" si="12"/>
        <v>25.4</v>
      </c>
      <c r="P44" s="150">
        <v>96</v>
      </c>
      <c r="Q44" s="84">
        <f t="shared" si="17"/>
        <v>3.5255233198677932E-2</v>
      </c>
      <c r="R44" s="86"/>
      <c r="S44" s="84">
        <f t="shared" si="18"/>
        <v>0.96474476680132204</v>
      </c>
      <c r="T44" s="151">
        <v>5</v>
      </c>
      <c r="U44" s="153">
        <v>25</v>
      </c>
      <c r="V44" s="153">
        <v>1.3</v>
      </c>
      <c r="W44" s="204">
        <v>37</v>
      </c>
      <c r="X44" s="99">
        <f t="shared" si="13"/>
        <v>37.01</v>
      </c>
      <c r="Y44" s="153">
        <v>9.9</v>
      </c>
      <c r="Z44" s="99">
        <f t="shared" si="14"/>
        <v>35.299999999999997</v>
      </c>
      <c r="AA44" s="155">
        <v>1.2760000000000001E-2</v>
      </c>
      <c r="AB44" s="93">
        <f t="shared" si="15"/>
        <v>1.7954911528604088E-2</v>
      </c>
      <c r="AC44" s="94">
        <f t="shared" si="16"/>
        <v>0.15894903982067624</v>
      </c>
      <c r="AE44" s="5" t="s">
        <v>36</v>
      </c>
      <c r="AF44" s="2">
        <v>18</v>
      </c>
      <c r="AG44" s="2">
        <v>30</v>
      </c>
      <c r="AH44" s="2"/>
      <c r="AU44" s="27">
        <f>Z54</f>
        <v>0</v>
      </c>
      <c r="AV44" s="29">
        <f>AA54</f>
        <v>0</v>
      </c>
      <c r="AW44" s="22" t="str">
        <f>X54</f>
        <v>PI</v>
      </c>
      <c r="AX44" s="23">
        <f>Y54</f>
        <v>15.900000000000002</v>
      </c>
      <c r="AY44" s="29">
        <f>AB54</f>
        <v>0</v>
      </c>
    </row>
    <row r="45" spans="1:51" ht="23.1" customHeight="1" thickBot="1">
      <c r="A45" s="136"/>
      <c r="B45" s="136"/>
      <c r="C45" s="136"/>
      <c r="D45" s="128"/>
      <c r="E45" s="128"/>
      <c r="F45" s="128"/>
      <c r="G45" s="135"/>
      <c r="H45" s="137"/>
      <c r="I45" s="137"/>
      <c r="J45" s="137"/>
      <c r="K45" s="137"/>
      <c r="L45" s="137"/>
      <c r="N45" s="148">
        <v>0.75</v>
      </c>
      <c r="O45" s="149">
        <f t="shared" si="12"/>
        <v>19.049999999999997</v>
      </c>
      <c r="P45" s="150">
        <v>58.8</v>
      </c>
      <c r="Q45" s="84">
        <f>P45/N$39</f>
        <v>2.1593830334190229E-2</v>
      </c>
      <c r="R45" s="86"/>
      <c r="S45" s="84">
        <f t="shared" si="18"/>
        <v>0.94315093646713177</v>
      </c>
      <c r="T45" s="151">
        <v>15</v>
      </c>
      <c r="U45" s="153">
        <v>25</v>
      </c>
      <c r="V45" s="153">
        <v>1.3</v>
      </c>
      <c r="W45" s="204">
        <v>32</v>
      </c>
      <c r="X45" s="99">
        <f t="shared" si="13"/>
        <v>32.01</v>
      </c>
      <c r="Y45" s="153">
        <v>11.8</v>
      </c>
      <c r="Z45" s="99">
        <f t="shared" si="14"/>
        <v>30.299999999999997</v>
      </c>
      <c r="AA45" s="155">
        <v>1.2760000000000001E-2</v>
      </c>
      <c r="AB45" s="93">
        <f t="shared" si="15"/>
        <v>1.1317383914432993E-2</v>
      </c>
      <c r="AC45" s="94">
        <f t="shared" si="16"/>
        <v>0.13643501151746432</v>
      </c>
      <c r="AE45" s="5" t="s">
        <v>37</v>
      </c>
      <c r="AF45" s="3">
        <v>44.53</v>
      </c>
      <c r="AG45" s="3">
        <v>31.47</v>
      </c>
      <c r="AH45" s="3"/>
      <c r="AU45" s="26">
        <f>Z89</f>
        <v>0</v>
      </c>
      <c r="AV45" s="28">
        <f>AA89</f>
        <v>0</v>
      </c>
      <c r="AW45" s="18" t="str">
        <f>X89</f>
        <v>LL</v>
      </c>
      <c r="AX45" s="19" t="str">
        <f>Y89</f>
        <v>PL =</v>
      </c>
      <c r="AY45" s="28">
        <f>AB89</f>
        <v>0</v>
      </c>
    </row>
    <row r="46" spans="1:51" ht="23.1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N46" s="148">
        <v>0.5</v>
      </c>
      <c r="O46" s="149">
        <f t="shared" si="12"/>
        <v>12.7</v>
      </c>
      <c r="P46" s="150">
        <v>217.1</v>
      </c>
      <c r="Q46" s="84">
        <f>P46/N$39</f>
        <v>7.9728240910760195E-2</v>
      </c>
      <c r="R46" s="86"/>
      <c r="S46" s="84">
        <f t="shared" si="18"/>
        <v>0.86342269555637152</v>
      </c>
      <c r="T46" s="151">
        <v>30</v>
      </c>
      <c r="U46" s="153">
        <v>25</v>
      </c>
      <c r="V46" s="153">
        <v>1.3</v>
      </c>
      <c r="W46" s="204">
        <v>29</v>
      </c>
      <c r="X46" s="99">
        <f t="shared" si="13"/>
        <v>29.01</v>
      </c>
      <c r="Y46" s="153">
        <v>14.5</v>
      </c>
      <c r="Z46" s="99">
        <f t="shared" si="14"/>
        <v>27.3</v>
      </c>
      <c r="AA46" s="155">
        <v>1.2760000000000001E-2</v>
      </c>
      <c r="AB46" s="93">
        <f t="shared" si="15"/>
        <v>8.8710300040825783E-3</v>
      </c>
      <c r="AC46" s="94">
        <f t="shared" si="16"/>
        <v>0.12292659453553714</v>
      </c>
      <c r="AE46" s="5" t="s">
        <v>24</v>
      </c>
      <c r="AF46" s="3">
        <f>AF45*(AF44/25)^0.12</f>
        <v>42.808754724020112</v>
      </c>
      <c r="AG46" s="3">
        <f>AG45*(AG44/25)^0.12</f>
        <v>32.166106270789655</v>
      </c>
      <c r="AH46" s="3"/>
      <c r="AU46" s="27">
        <f>Z90</f>
        <v>0</v>
      </c>
      <c r="AV46" s="29">
        <f>AA90</f>
        <v>0</v>
      </c>
      <c r="AW46" s="22" t="str">
        <f>X90</f>
        <v>PI</v>
      </c>
      <c r="AX46" s="23">
        <f>Y90</f>
        <v>0</v>
      </c>
      <c r="AY46" s="29">
        <f>AB90</f>
        <v>0</v>
      </c>
    </row>
    <row r="47" spans="1:51" ht="23.1" customHeight="1">
      <c r="N47" s="148">
        <v>0.375</v>
      </c>
      <c r="O47" s="149">
        <f t="shared" si="12"/>
        <v>9.5249999999999986</v>
      </c>
      <c r="P47" s="150">
        <v>218.3</v>
      </c>
      <c r="Q47" s="84">
        <f t="shared" si="17"/>
        <v>8.0168931325743667E-2</v>
      </c>
      <c r="R47" s="87"/>
      <c r="S47" s="84">
        <f t="shared" si="18"/>
        <v>0.78325376423062787</v>
      </c>
      <c r="T47" s="151">
        <v>60</v>
      </c>
      <c r="U47" s="153">
        <v>26</v>
      </c>
      <c r="V47" s="153">
        <v>1.65</v>
      </c>
      <c r="W47" s="204">
        <v>25</v>
      </c>
      <c r="X47" s="99">
        <f t="shared" si="13"/>
        <v>25.01</v>
      </c>
      <c r="Y47" s="153">
        <v>15.3</v>
      </c>
      <c r="Z47" s="99">
        <f t="shared" si="14"/>
        <v>23.65</v>
      </c>
      <c r="AA47" s="155">
        <v>1.2630000000000001E-2</v>
      </c>
      <c r="AB47" s="93">
        <f t="shared" si="15"/>
        <v>6.3778373685756526E-3</v>
      </c>
      <c r="AC47" s="94">
        <f t="shared" si="16"/>
        <v>0.10649135387419244</v>
      </c>
      <c r="AG47" s="9">
        <f>(AF46+AG46)/2</f>
        <v>37.487430497404887</v>
      </c>
      <c r="AU47" s="26">
        <f>Z123</f>
        <v>0</v>
      </c>
      <c r="AV47" s="28">
        <f>AA123</f>
        <v>0</v>
      </c>
      <c r="AW47" s="18" t="str">
        <f>X123</f>
        <v>LL</v>
      </c>
      <c r="AX47" s="19">
        <f>Y123</f>
        <v>41.4</v>
      </c>
      <c r="AY47" s="28">
        <f>AB123</f>
        <v>0</v>
      </c>
    </row>
    <row r="48" spans="1:51" ht="23.1" customHeight="1">
      <c r="N48" s="157">
        <v>4</v>
      </c>
      <c r="O48" s="149">
        <v>4.75</v>
      </c>
      <c r="P48" s="150">
        <v>559.6</v>
      </c>
      <c r="Q48" s="84">
        <f t="shared" si="17"/>
        <v>0.20550863018729343</v>
      </c>
      <c r="R48" s="84">
        <v>1</v>
      </c>
      <c r="S48" s="84">
        <f t="shared" si="18"/>
        <v>0.57774513404333439</v>
      </c>
      <c r="T48" s="151">
        <v>250</v>
      </c>
      <c r="U48" s="153">
        <v>26</v>
      </c>
      <c r="V48" s="153">
        <v>1.65</v>
      </c>
      <c r="W48" s="204">
        <v>19</v>
      </c>
      <c r="X48" s="99">
        <f t="shared" si="13"/>
        <v>19.010000000000002</v>
      </c>
      <c r="Y48" s="153">
        <v>15.5</v>
      </c>
      <c r="Z48" s="99">
        <f t="shared" si="14"/>
        <v>17.649999999999999</v>
      </c>
      <c r="AA48" s="155">
        <v>1.2630000000000001E-2</v>
      </c>
      <c r="AB48" s="93">
        <f t="shared" si="15"/>
        <v>3.144844638451954E-3</v>
      </c>
      <c r="AC48" s="94">
        <f t="shared" si="16"/>
        <v>7.9474519910338118E-2</v>
      </c>
      <c r="AG48" s="4"/>
      <c r="AU48" s="27">
        <f>Z124</f>
        <v>0</v>
      </c>
      <c r="AV48" s="29">
        <f>AA124</f>
        <v>0</v>
      </c>
      <c r="AW48" s="22" t="str">
        <f>X124</f>
        <v>PI</v>
      </c>
      <c r="AX48" s="23">
        <f>Y124</f>
        <v>16.7</v>
      </c>
      <c r="AY48" s="29">
        <f>AB124</f>
        <v>0</v>
      </c>
    </row>
    <row r="49" spans="4:51" ht="23.1" customHeight="1">
      <c r="D49" s="1"/>
      <c r="N49" s="157">
        <v>10</v>
      </c>
      <c r="O49" s="149">
        <v>2</v>
      </c>
      <c r="P49" s="150">
        <v>162.9</v>
      </c>
      <c r="Q49" s="84">
        <f>P49/P$56</f>
        <v>0.2304753820033956</v>
      </c>
      <c r="R49" s="84">
        <f t="shared" ref="R49:R55" si="19">R48-Q49</f>
        <v>0.76952461799660443</v>
      </c>
      <c r="S49" s="84">
        <f>R49*S$48</f>
        <v>0.44458910357409392</v>
      </c>
      <c r="T49" s="151">
        <v>1440</v>
      </c>
      <c r="U49" s="153">
        <v>28</v>
      </c>
      <c r="V49" s="153">
        <v>2.5</v>
      </c>
      <c r="W49" s="204">
        <v>12</v>
      </c>
      <c r="X49" s="99">
        <f t="shared" si="13"/>
        <v>12.01</v>
      </c>
      <c r="Y49" s="153">
        <v>15.8</v>
      </c>
      <c r="Z49" s="99">
        <f t="shared" si="14"/>
        <v>11.5</v>
      </c>
      <c r="AA49" s="155">
        <v>1.235E-2</v>
      </c>
      <c r="AB49" s="120">
        <v>1E-3</v>
      </c>
      <c r="AC49" s="94">
        <f t="shared" si="16"/>
        <v>5.1782265097387453E-2</v>
      </c>
      <c r="AU49" s="26">
        <f>Z159</f>
        <v>0</v>
      </c>
      <c r="AV49" s="28">
        <f>AA159</f>
        <v>0</v>
      </c>
      <c r="AW49" s="18" t="str">
        <f>X159</f>
        <v>LL</v>
      </c>
      <c r="AX49" s="19">
        <f>Y159</f>
        <v>51</v>
      </c>
      <c r="AY49" s="28">
        <f>AB159</f>
        <v>0</v>
      </c>
    </row>
    <row r="50" spans="4:51" ht="23.1" customHeight="1">
      <c r="D50" s="1"/>
      <c r="N50" s="157">
        <v>20</v>
      </c>
      <c r="O50" s="149">
        <v>0.85</v>
      </c>
      <c r="P50" s="150">
        <v>97.4</v>
      </c>
      <c r="Q50" s="84">
        <f t="shared" ref="Q50:Q55" si="20">P50/P$56</f>
        <v>0.13780418788907756</v>
      </c>
      <c r="R50" s="84">
        <f t="shared" si="19"/>
        <v>0.63172043010752688</v>
      </c>
      <c r="S50" s="84">
        <f t="shared" ref="S50:S55" si="21">R50*S$48</f>
        <v>0.36497340457038596</v>
      </c>
      <c r="T50" s="151"/>
      <c r="U50" s="153"/>
      <c r="V50" s="153"/>
      <c r="W50" s="153"/>
      <c r="X50" s="99"/>
      <c r="Y50" s="153"/>
      <c r="Z50" s="99"/>
      <c r="AA50" s="155"/>
      <c r="AB50" s="120"/>
      <c r="AC50" s="94"/>
      <c r="AU50" s="192"/>
      <c r="AV50" s="193"/>
      <c r="AW50" s="140"/>
      <c r="AX50" s="141"/>
      <c r="AY50" s="193"/>
    </row>
    <row r="51" spans="4:51" ht="23.1" customHeight="1">
      <c r="N51" s="157">
        <v>30</v>
      </c>
      <c r="O51" s="149">
        <v>0.59499999999999997</v>
      </c>
      <c r="P51" s="150">
        <v>44.6</v>
      </c>
      <c r="Q51" s="84">
        <f t="shared" si="20"/>
        <v>6.3101301641199786E-2</v>
      </c>
      <c r="R51" s="84">
        <f t="shared" si="19"/>
        <v>0.56861912846632712</v>
      </c>
      <c r="S51" s="84">
        <f t="shared" si="21"/>
        <v>0.32851693459538212</v>
      </c>
      <c r="T51" s="158" t="s">
        <v>14</v>
      </c>
      <c r="U51" s="158" t="s">
        <v>15</v>
      </c>
      <c r="V51" s="158" t="s">
        <v>16</v>
      </c>
      <c r="W51" s="158" t="s">
        <v>17</v>
      </c>
      <c r="X51" s="100" t="s">
        <v>18</v>
      </c>
      <c r="Y51" s="158" t="s">
        <v>19</v>
      </c>
      <c r="Z51" s="100" t="s">
        <v>33</v>
      </c>
      <c r="AA51" s="151"/>
      <c r="AB51" s="95"/>
      <c r="AC51" s="101"/>
      <c r="AU51" s="27" t="s">
        <v>38</v>
      </c>
      <c r="AV51" s="29">
        <f>AA160</f>
        <v>0</v>
      </c>
      <c r="AW51" s="22" t="str">
        <f>X160</f>
        <v>PI</v>
      </c>
      <c r="AX51" s="23">
        <f>Y160</f>
        <v>18.399999999999999</v>
      </c>
      <c r="AY51" s="29">
        <f>AB160</f>
        <v>0</v>
      </c>
    </row>
    <row r="52" spans="4:51" ht="23.1" customHeight="1">
      <c r="N52" s="157">
        <v>50</v>
      </c>
      <c r="O52" s="149">
        <v>0.29699999999999999</v>
      </c>
      <c r="P52" s="150">
        <v>53.8</v>
      </c>
      <c r="Q52" s="84">
        <f t="shared" si="20"/>
        <v>7.6117713638936046E-2</v>
      </c>
      <c r="R52" s="84">
        <f t="shared" si="19"/>
        <v>0.49250141482739107</v>
      </c>
      <c r="S52" s="84">
        <f t="shared" si="21"/>
        <v>0.2845402959259829</v>
      </c>
      <c r="T52" s="150">
        <v>50</v>
      </c>
      <c r="U52" s="160" t="s">
        <v>64</v>
      </c>
      <c r="V52" s="160" t="s">
        <v>32</v>
      </c>
      <c r="W52" s="160">
        <v>3</v>
      </c>
      <c r="X52" s="102">
        <f>Y52*1.65/((Y52-1)*2.65)</f>
        <v>0.99326145552560641</v>
      </c>
      <c r="Y52" s="160">
        <v>2.68</v>
      </c>
      <c r="Z52" s="96">
        <v>0.01</v>
      </c>
      <c r="AA52" s="151"/>
      <c r="AB52" s="95"/>
      <c r="AC52" s="101"/>
      <c r="AU52" s="26">
        <f>Z193</f>
        <v>0</v>
      </c>
      <c r="AV52" s="28">
        <f>AA193</f>
        <v>0</v>
      </c>
      <c r="AW52" s="18" t="str">
        <f>X193</f>
        <v>LL</v>
      </c>
      <c r="AX52" s="19">
        <f>Y193</f>
        <v>46.3</v>
      </c>
      <c r="AY52" s="28">
        <f>AB193</f>
        <v>0</v>
      </c>
    </row>
    <row r="53" spans="4:51" ht="23.1" customHeight="1">
      <c r="N53" s="157">
        <v>100</v>
      </c>
      <c r="O53" s="149">
        <v>0.14899999999999999</v>
      </c>
      <c r="P53" s="150">
        <v>52.3</v>
      </c>
      <c r="Q53" s="84">
        <f t="shared" si="20"/>
        <v>7.3995472552348618E-2</v>
      </c>
      <c r="R53" s="84">
        <f t="shared" si="19"/>
        <v>0.41850594227504245</v>
      </c>
      <c r="S53" s="84">
        <f t="shared" si="21"/>
        <v>0.24178977171762636</v>
      </c>
      <c r="T53" s="205" t="s">
        <v>20</v>
      </c>
      <c r="U53" s="163">
        <f>S54</f>
        <v>0.22666769336476603</v>
      </c>
      <c r="V53" s="205" t="s">
        <v>22</v>
      </c>
      <c r="W53" s="163">
        <f>S48</f>
        <v>0.57774513404333439</v>
      </c>
      <c r="X53" s="207" t="s">
        <v>24</v>
      </c>
      <c r="Y53" s="164">
        <f>B42</f>
        <v>40.1</v>
      </c>
      <c r="Z53" s="104"/>
      <c r="AA53" s="165"/>
      <c r="AB53" s="105"/>
      <c r="AC53" s="106"/>
      <c r="AU53" s="27" t="s">
        <v>38</v>
      </c>
      <c r="AV53" s="29">
        <f>AA194</f>
        <v>0</v>
      </c>
      <c r="AW53" s="22" t="str">
        <f>X194</f>
        <v>PI</v>
      </c>
      <c r="AX53" s="23">
        <f>Y194</f>
        <v>13.699999999999996</v>
      </c>
      <c r="AY53" s="29">
        <f>AB194</f>
        <v>0</v>
      </c>
    </row>
    <row r="54" spans="4:51" ht="23.1" customHeight="1">
      <c r="N54" s="157">
        <v>200</v>
      </c>
      <c r="O54" s="194">
        <v>7.4999999999999997E-2</v>
      </c>
      <c r="P54" s="150">
        <v>18.5</v>
      </c>
      <c r="Q54" s="84">
        <f t="shared" si="20"/>
        <v>2.6174306734578382E-2</v>
      </c>
      <c r="R54" s="84">
        <f t="shared" si="19"/>
        <v>0.39233163554046407</v>
      </c>
      <c r="S54" s="84">
        <f t="shared" si="21"/>
        <v>0.22666769336476603</v>
      </c>
      <c r="T54" s="205" t="s">
        <v>21</v>
      </c>
      <c r="U54" s="163">
        <f>1-U53</f>
        <v>0.773332306635234</v>
      </c>
      <c r="V54" s="205" t="s">
        <v>23</v>
      </c>
      <c r="W54" s="163">
        <f>1-W53</f>
        <v>0.42225486595666561</v>
      </c>
      <c r="X54" s="207" t="s">
        <v>25</v>
      </c>
      <c r="Y54" s="164">
        <f>B44</f>
        <v>15.900000000000002</v>
      </c>
      <c r="Z54" s="107"/>
      <c r="AA54" s="166"/>
      <c r="AB54" s="107"/>
      <c r="AC54" s="106"/>
      <c r="AU54" s="26">
        <f>Z228</f>
        <v>0</v>
      </c>
      <c r="AV54" s="28">
        <f>AA228</f>
        <v>0</v>
      </c>
      <c r="AW54" s="18" t="str">
        <f>X228</f>
        <v>LL</v>
      </c>
      <c r="AX54" s="19">
        <f>Y228</f>
        <v>64.599999999999994</v>
      </c>
      <c r="AY54" s="28">
        <f>AB228</f>
        <v>0</v>
      </c>
    </row>
    <row r="55" spans="4:51" ht="23.1" customHeight="1">
      <c r="N55" s="167" t="s">
        <v>5</v>
      </c>
      <c r="O55" s="149">
        <v>0</v>
      </c>
      <c r="P55" s="152">
        <f>706.8-SUM(P49:P54)</f>
        <v>277.2999999999999</v>
      </c>
      <c r="Q55" s="84">
        <f t="shared" si="20"/>
        <v>0.39233163554046396</v>
      </c>
      <c r="R55" s="84">
        <f t="shared" si="19"/>
        <v>0</v>
      </c>
      <c r="S55" s="84">
        <f t="shared" si="21"/>
        <v>0</v>
      </c>
      <c r="T55" s="205" t="s">
        <v>26</v>
      </c>
      <c r="U55" s="168">
        <f>Y55/W55</f>
        <v>16.923076923076923</v>
      </c>
      <c r="V55" s="205" t="s">
        <v>27</v>
      </c>
      <c r="W55" s="169">
        <v>1.2999999999999999E-2</v>
      </c>
      <c r="X55" s="207" t="s">
        <v>29</v>
      </c>
      <c r="Y55" s="169">
        <v>0.22</v>
      </c>
      <c r="Z55" s="107"/>
      <c r="AA55" s="166"/>
      <c r="AB55" s="107"/>
      <c r="AC55" s="106"/>
      <c r="AU55" s="27" t="s">
        <v>38</v>
      </c>
      <c r="AV55" s="29">
        <f>AA229</f>
        <v>0</v>
      </c>
      <c r="AW55" s="22" t="str">
        <f>X229</f>
        <v>PI</v>
      </c>
      <c r="AX55" s="23">
        <f>Y229</f>
        <v>27.499999999999993</v>
      </c>
      <c r="AY55" s="29">
        <f>AB229</f>
        <v>0</v>
      </c>
    </row>
    <row r="56" spans="4:51" ht="23.1" customHeight="1" thickBot="1">
      <c r="N56" s="170" t="s">
        <v>6</v>
      </c>
      <c r="O56" s="171"/>
      <c r="P56" s="172">
        <f>SUM(P49:P55)</f>
        <v>706.8</v>
      </c>
      <c r="Q56" s="88">
        <f>P56/P$56</f>
        <v>1</v>
      </c>
      <c r="R56" s="249"/>
      <c r="S56" s="250"/>
      <c r="T56" s="206" t="s">
        <v>62</v>
      </c>
      <c r="U56" s="174">
        <f>W56^2/(W55*Y55)</f>
        <v>7.8671328671328675</v>
      </c>
      <c r="V56" s="206" t="s">
        <v>28</v>
      </c>
      <c r="W56" s="175">
        <v>0.15</v>
      </c>
      <c r="X56" s="208" t="s">
        <v>35</v>
      </c>
      <c r="Y56" s="175">
        <f>0.73*(Y53-20)</f>
        <v>14.673</v>
      </c>
      <c r="Z56" s="109"/>
      <c r="AA56" s="176"/>
      <c r="AB56" s="109"/>
      <c r="AC56" s="110"/>
      <c r="AU56" s="26">
        <f>Z262</f>
        <v>0</v>
      </c>
      <c r="AV56" s="28">
        <f>AA262</f>
        <v>0</v>
      </c>
      <c r="AW56" s="18" t="str">
        <f>X262</f>
        <v>LL</v>
      </c>
      <c r="AX56" s="19">
        <f>Y262</f>
        <v>0</v>
      </c>
      <c r="AY56" s="28">
        <f>AB262</f>
        <v>0</v>
      </c>
    </row>
    <row r="57" spans="4:51" ht="21" customHeight="1">
      <c r="AU57" s="27" t="s">
        <v>38</v>
      </c>
      <c r="AV57" s="29">
        <f>AA263</f>
        <v>0</v>
      </c>
      <c r="AW57" s="22" t="str">
        <f>X263</f>
        <v>PI</v>
      </c>
      <c r="AX57" s="23">
        <f>Y263</f>
        <v>0</v>
      </c>
      <c r="AY57" s="29">
        <f>AB263</f>
        <v>0</v>
      </c>
    </row>
    <row r="58" spans="4:51" ht="21" customHeight="1">
      <c r="AU58" s="26" t="s">
        <v>20</v>
      </c>
      <c r="AV58" s="30">
        <f>U297</f>
        <v>1</v>
      </c>
      <c r="AW58" s="18" t="str">
        <f>X297</f>
        <v>LL</v>
      </c>
      <c r="AX58" s="19">
        <f>Y297</f>
        <v>0</v>
      </c>
      <c r="AY58" s="31" t="str">
        <f>A286</f>
        <v>LL =</v>
      </c>
    </row>
    <row r="59" spans="4:51" ht="21" customHeight="1">
      <c r="AU59" s="27" t="s">
        <v>38</v>
      </c>
      <c r="AV59" s="25" t="e">
        <f>#REF!</f>
        <v>#REF!</v>
      </c>
      <c r="AW59" s="22" t="str">
        <f>X298</f>
        <v>PI</v>
      </c>
      <c r="AX59" s="23">
        <f>Y298</f>
        <v>0</v>
      </c>
      <c r="AY59">
        <f>G289</f>
        <v>0</v>
      </c>
    </row>
    <row r="60" spans="4:51" ht="21" customHeight="1">
      <c r="J60" s="123"/>
      <c r="K60" s="123"/>
      <c r="L60" s="123"/>
      <c r="AU60" s="26" t="s">
        <v>20</v>
      </c>
      <c r="AV60" s="28">
        <f>AA332</f>
        <v>0</v>
      </c>
      <c r="AW60" s="18" t="str">
        <f>X332</f>
        <v>LL</v>
      </c>
      <c r="AX60" s="19" t="str">
        <f>Y332</f>
        <v>NLL</v>
      </c>
      <c r="AY60" s="31">
        <f>AB332</f>
        <v>0</v>
      </c>
    </row>
    <row r="61" spans="4:51" ht="21" customHeight="1">
      <c r="AU61" s="27" t="s">
        <v>38</v>
      </c>
      <c r="AV61" s="28">
        <f>AA333</f>
        <v>0</v>
      </c>
      <c r="AW61" s="22" t="str">
        <f>X333</f>
        <v>PI</v>
      </c>
      <c r="AX61" s="19" t="str">
        <f>Y333</f>
        <v>NPI</v>
      </c>
      <c r="AY61" s="31">
        <f>AB333</f>
        <v>0</v>
      </c>
    </row>
    <row r="62" spans="4:51" ht="21" customHeight="1">
      <c r="AU62" s="20">
        <f>Z366</f>
        <v>0</v>
      </c>
      <c r="AV62" s="21">
        <f>AA366</f>
        <v>0</v>
      </c>
      <c r="AW62" s="18" t="str">
        <f>X366</f>
        <v>LL</v>
      </c>
      <c r="AX62" s="19">
        <f>Y366</f>
        <v>0</v>
      </c>
    </row>
    <row r="63" spans="4:51" ht="21" customHeight="1">
      <c r="AU63" s="24">
        <f>Z367</f>
        <v>0</v>
      </c>
      <c r="AV63" s="25">
        <f>AA367</f>
        <v>0</v>
      </c>
      <c r="AW63" s="22" t="str">
        <f>X367</f>
        <v>PI</v>
      </c>
      <c r="AX63" s="23">
        <f>Y367</f>
        <v>0</v>
      </c>
    </row>
    <row r="64" spans="4:51" ht="21" customHeight="1">
      <c r="AU64" s="20">
        <f>Z402</f>
        <v>0</v>
      </c>
      <c r="AV64" s="21">
        <f>AA402</f>
        <v>0</v>
      </c>
      <c r="AW64" s="18" t="str">
        <f>X402</f>
        <v>LL</v>
      </c>
      <c r="AX64" s="19">
        <f>Y402</f>
        <v>0</v>
      </c>
    </row>
    <row r="65" spans="1:50" ht="21" customHeight="1">
      <c r="AU65" s="24">
        <f>Z403</f>
        <v>0</v>
      </c>
      <c r="AV65" s="25">
        <f>AA403</f>
        <v>0</v>
      </c>
      <c r="AW65" s="22" t="str">
        <f>X403</f>
        <v>PI</v>
      </c>
      <c r="AX65" s="23">
        <f>Y403</f>
        <v>0</v>
      </c>
    </row>
    <row r="66" spans="1:50" ht="21" customHeight="1">
      <c r="AU66" s="20">
        <f>Z434</f>
        <v>0</v>
      </c>
      <c r="AV66" s="21">
        <f>AA434</f>
        <v>0</v>
      </c>
      <c r="AW66" s="18">
        <f>X434</f>
        <v>0</v>
      </c>
      <c r="AX66" s="19">
        <f>Y434</f>
        <v>0</v>
      </c>
    </row>
    <row r="67" spans="1:50" ht="21" customHeight="1">
      <c r="AU67" s="24">
        <f>Z435</f>
        <v>0</v>
      </c>
      <c r="AV67" s="25">
        <f>AA435</f>
        <v>0</v>
      </c>
      <c r="AW67" s="22">
        <f>X435</f>
        <v>0</v>
      </c>
      <c r="AX67" s="23">
        <f>Y435</f>
        <v>0</v>
      </c>
    </row>
    <row r="68" spans="1:50" ht="21" customHeight="1">
      <c r="AU68" s="20">
        <f>Z465</f>
        <v>0</v>
      </c>
      <c r="AV68" s="21">
        <f>AA465</f>
        <v>0</v>
      </c>
      <c r="AW68" s="18">
        <f>X465</f>
        <v>0</v>
      </c>
      <c r="AX68" s="19">
        <f>Y465</f>
        <v>0</v>
      </c>
    </row>
    <row r="69" spans="1:50" ht="21" customHeight="1">
      <c r="AU69" s="138"/>
      <c r="AV69" s="139"/>
      <c r="AW69" s="140"/>
      <c r="AX69" s="141"/>
    </row>
    <row r="70" spans="1:50" ht="21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AU70" s="24">
        <f>Z466</f>
        <v>0</v>
      </c>
      <c r="AV70" s="25">
        <f>AA466</f>
        <v>0</v>
      </c>
      <c r="AW70" s="22">
        <f>X466</f>
        <v>0</v>
      </c>
      <c r="AX70" s="23">
        <f>Y466</f>
        <v>0</v>
      </c>
    </row>
    <row r="71" spans="1:50" ht="21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AU71" s="138"/>
      <c r="AV71" s="139"/>
      <c r="AW71" s="140"/>
      <c r="AX71" s="141"/>
    </row>
    <row r="72" spans="1:50" ht="21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AU72" s="138"/>
      <c r="AV72" s="139"/>
      <c r="AW72" s="140"/>
      <c r="AX72" s="141"/>
    </row>
    <row r="73" spans="1:50" ht="18">
      <c r="F73" s="270"/>
      <c r="G73" s="270"/>
      <c r="H73" s="270"/>
      <c r="I73" s="270"/>
      <c r="J73" s="7"/>
      <c r="K73" s="7"/>
      <c r="AU73" s="20">
        <f>Z496</f>
        <v>0</v>
      </c>
      <c r="AV73" s="21">
        <f>AA496</f>
        <v>0</v>
      </c>
      <c r="AW73" s="18">
        <f>X496</f>
        <v>0</v>
      </c>
      <c r="AX73" s="19">
        <f>Y496</f>
        <v>0</v>
      </c>
    </row>
    <row r="74" spans="1:50" ht="21.75" customHeight="1" thickBot="1">
      <c r="N74" s="179" t="s">
        <v>39</v>
      </c>
      <c r="O74" s="180" t="s">
        <v>39</v>
      </c>
      <c r="P74" s="179" t="s">
        <v>39</v>
      </c>
      <c r="AU74" s="24">
        <f>Z497</f>
        <v>0</v>
      </c>
      <c r="AV74" s="25">
        <f>AA497</f>
        <v>0</v>
      </c>
      <c r="AW74" s="22">
        <f>X497</f>
        <v>0</v>
      </c>
      <c r="AX74" s="23">
        <f>Y497</f>
        <v>0</v>
      </c>
    </row>
    <row r="75" spans="1:50" ht="27.75" customHeight="1">
      <c r="A75" s="261" t="str">
        <f>A39</f>
        <v>مهندسین مشاور کد آزمون</v>
      </c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N75" s="271">
        <v>2398</v>
      </c>
      <c r="O75" s="272"/>
      <c r="P75" s="273"/>
      <c r="Q75" s="243" t="s">
        <v>65</v>
      </c>
      <c r="R75" s="244"/>
      <c r="S75" s="246"/>
      <c r="T75" s="247" t="s">
        <v>8</v>
      </c>
      <c r="U75" s="253" t="s">
        <v>63</v>
      </c>
      <c r="V75" s="247" t="s">
        <v>9</v>
      </c>
      <c r="W75" s="247" t="s">
        <v>10</v>
      </c>
      <c r="X75" s="251" t="s">
        <v>11</v>
      </c>
      <c r="Y75" s="247" t="s">
        <v>30</v>
      </c>
      <c r="Z75" s="251" t="s">
        <v>34</v>
      </c>
      <c r="AA75" s="247" t="s">
        <v>12</v>
      </c>
      <c r="AB75" s="89" t="s">
        <v>31</v>
      </c>
      <c r="AC75" s="90" t="s">
        <v>13</v>
      </c>
      <c r="AU75" s="20">
        <f>Z527</f>
        <v>0</v>
      </c>
      <c r="AV75" s="21">
        <f>AA527</f>
        <v>0</v>
      </c>
      <c r="AW75" s="18">
        <f>X527</f>
        <v>0</v>
      </c>
      <c r="AX75" s="19">
        <f>Y527</f>
        <v>0</v>
      </c>
    </row>
    <row r="76" spans="1:50" ht="29.25" customHeight="1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N76" s="145" t="s">
        <v>0</v>
      </c>
      <c r="O76" s="146" t="s">
        <v>1</v>
      </c>
      <c r="P76" s="146" t="s">
        <v>4</v>
      </c>
      <c r="Q76" s="91" t="s">
        <v>3</v>
      </c>
      <c r="R76" s="112" t="s">
        <v>7</v>
      </c>
      <c r="S76" s="92" t="s">
        <v>2</v>
      </c>
      <c r="T76" s="248"/>
      <c r="U76" s="254"/>
      <c r="V76" s="248"/>
      <c r="W76" s="248"/>
      <c r="X76" s="252"/>
      <c r="Y76" s="248"/>
      <c r="Z76" s="252"/>
      <c r="AA76" s="248"/>
      <c r="AB76" s="93">
        <f>O90</f>
        <v>7.4999999999999997E-2</v>
      </c>
      <c r="AC76" s="94">
        <f>S90</f>
        <v>0.21138799729291805</v>
      </c>
      <c r="AU76" s="24">
        <f>Z528</f>
        <v>0</v>
      </c>
      <c r="AV76" s="25">
        <f>AA528</f>
        <v>0</v>
      </c>
      <c r="AW76" s="22">
        <f>X528</f>
        <v>0</v>
      </c>
      <c r="AX76" s="23">
        <f>Y528</f>
        <v>0</v>
      </c>
    </row>
    <row r="77" spans="1:50" ht="29.25" customHeight="1">
      <c r="A77" s="262" t="s">
        <v>76</v>
      </c>
      <c r="B77" s="262"/>
      <c r="C77" s="262"/>
      <c r="D77" s="262"/>
      <c r="E77" s="262"/>
      <c r="F77" s="262"/>
      <c r="G77" s="262"/>
      <c r="H77" s="262"/>
      <c r="I77" s="262"/>
      <c r="J77" s="262"/>
      <c r="K77" s="262"/>
      <c r="L77" s="262"/>
      <c r="N77" s="148">
        <v>2.5</v>
      </c>
      <c r="O77" s="149">
        <f t="shared" ref="O77:O83" si="22">N77*25.4</f>
        <v>63.5</v>
      </c>
      <c r="P77" s="150">
        <v>0</v>
      </c>
      <c r="Q77" s="82"/>
      <c r="R77" s="83"/>
      <c r="S77" s="84">
        <v>1</v>
      </c>
      <c r="T77" s="151">
        <v>0.5</v>
      </c>
      <c r="U77" s="153">
        <v>24</v>
      </c>
      <c r="V77" s="153">
        <v>1</v>
      </c>
      <c r="W77" s="204">
        <v>49</v>
      </c>
      <c r="X77" s="99">
        <f t="shared" ref="X77:X85" si="23">W77+Z$52</f>
        <v>49.01</v>
      </c>
      <c r="Y77" s="153">
        <v>8.6</v>
      </c>
      <c r="Z77" s="99">
        <f t="shared" ref="Z77:Z85" si="24">W77+V77-W$52</f>
        <v>47</v>
      </c>
      <c r="AA77" s="155">
        <v>1.291E-2</v>
      </c>
      <c r="AB77" s="93">
        <f t="shared" ref="AB77:AB84" si="25">(Y77/T77)^0.5*AA77</f>
        <v>5.3541491574292166E-2</v>
      </c>
      <c r="AC77" s="94">
        <f t="shared" ref="AC77:AC85" si="26">Z77*X$88/T$88*AC$76</f>
        <v>0.19736573687949832</v>
      </c>
      <c r="AU77" s="20">
        <f>Z558</f>
        <v>0</v>
      </c>
      <c r="AV77" s="21">
        <f>AA558</f>
        <v>0</v>
      </c>
      <c r="AW77" s="18">
        <f>X558</f>
        <v>0</v>
      </c>
      <c r="AX77" s="19">
        <f>Y558</f>
        <v>0</v>
      </c>
    </row>
    <row r="78" spans="1:50" ht="23.1" customHeight="1">
      <c r="A78" s="133" t="s">
        <v>69</v>
      </c>
      <c r="B78" s="191">
        <v>42.4</v>
      </c>
      <c r="C78" s="144" t="s">
        <v>85</v>
      </c>
      <c r="D78" s="267" t="s">
        <v>66</v>
      </c>
      <c r="E78" s="268"/>
      <c r="F78" s="269" t="str">
        <f>F42</f>
        <v>پايان نامه آرش حافظي</v>
      </c>
      <c r="G78" s="267"/>
      <c r="H78" s="267"/>
      <c r="I78" s="267"/>
      <c r="J78" s="267"/>
      <c r="K78" s="126" t="s">
        <v>73</v>
      </c>
      <c r="L78" s="127"/>
      <c r="N78" s="156">
        <v>2</v>
      </c>
      <c r="O78" s="149">
        <f t="shared" si="22"/>
        <v>50.8</v>
      </c>
      <c r="P78" s="150">
        <v>0</v>
      </c>
      <c r="Q78" s="84">
        <f>P78/N$75</f>
        <v>0</v>
      </c>
      <c r="R78" s="85"/>
      <c r="S78" s="84">
        <f t="shared" ref="S78:S84" si="27">S77-Q78</f>
        <v>1</v>
      </c>
      <c r="T78" s="151">
        <v>1</v>
      </c>
      <c r="U78" s="153">
        <v>24</v>
      </c>
      <c r="V78" s="153">
        <v>1</v>
      </c>
      <c r="W78" s="204">
        <v>46</v>
      </c>
      <c r="X78" s="99">
        <v>42</v>
      </c>
      <c r="Y78" s="153">
        <v>8.9</v>
      </c>
      <c r="Z78" s="99">
        <f t="shared" si="24"/>
        <v>44</v>
      </c>
      <c r="AA78" s="155">
        <v>1.291E-2</v>
      </c>
      <c r="AB78" s="93">
        <f t="shared" si="25"/>
        <v>3.8514232304435195E-2</v>
      </c>
      <c r="AC78" s="94">
        <f t="shared" si="26"/>
        <v>0.18476792388718993</v>
      </c>
      <c r="AU78" s="24">
        <f>Z559</f>
        <v>0</v>
      </c>
      <c r="AV78" s="25">
        <f>AA559</f>
        <v>0</v>
      </c>
      <c r="AW78" s="22">
        <f>X559</f>
        <v>0</v>
      </c>
      <c r="AX78" s="23">
        <f>Y559</f>
        <v>0</v>
      </c>
    </row>
    <row r="79" spans="1:50" ht="23.1" customHeight="1" thickBot="1">
      <c r="A79" s="133" t="s">
        <v>70</v>
      </c>
      <c r="B79" s="191">
        <v>27.6</v>
      </c>
      <c r="C79" s="124">
        <f>C43</f>
        <v>0</v>
      </c>
      <c r="D79" s="267" t="s">
        <v>67</v>
      </c>
      <c r="E79" s="268"/>
      <c r="F79" s="269">
        <f>F43</f>
        <v>0</v>
      </c>
      <c r="G79" s="267"/>
      <c r="H79" s="267"/>
      <c r="I79" s="267"/>
      <c r="J79" s="267"/>
      <c r="K79" s="126" t="s">
        <v>74</v>
      </c>
      <c r="L79" s="127"/>
      <c r="N79" s="148">
        <v>1.5</v>
      </c>
      <c r="O79" s="149">
        <f t="shared" si="22"/>
        <v>38.099999999999994</v>
      </c>
      <c r="P79" s="150">
        <v>0</v>
      </c>
      <c r="Q79" s="84">
        <f t="shared" ref="Q79:Q84" si="28">P79/N$75</f>
        <v>0</v>
      </c>
      <c r="R79" s="86"/>
      <c r="S79" s="84">
        <f t="shared" si="27"/>
        <v>1</v>
      </c>
      <c r="T79" s="151">
        <v>2</v>
      </c>
      <c r="U79" s="153">
        <v>24</v>
      </c>
      <c r="V79" s="153">
        <v>1</v>
      </c>
      <c r="W79" s="204">
        <v>43</v>
      </c>
      <c r="X79" s="99">
        <v>40</v>
      </c>
      <c r="Y79" s="153">
        <v>9.3000000000000007</v>
      </c>
      <c r="Z79" s="99">
        <f t="shared" si="24"/>
        <v>41</v>
      </c>
      <c r="AA79" s="155">
        <v>1.291E-2</v>
      </c>
      <c r="AB79" s="93">
        <f t="shared" si="25"/>
        <v>2.7838941520826544E-2</v>
      </c>
      <c r="AC79" s="94">
        <f t="shared" si="26"/>
        <v>0.17217011089488152</v>
      </c>
    </row>
    <row r="80" spans="1:50" ht="23.1" customHeight="1" thickBot="1">
      <c r="A80" s="133" t="s">
        <v>71</v>
      </c>
      <c r="B80" s="191">
        <f>B78-B79</f>
        <v>14.799999999999997</v>
      </c>
      <c r="C80" s="125">
        <f>C44+1</f>
        <v>3</v>
      </c>
      <c r="D80" s="267" t="s">
        <v>68</v>
      </c>
      <c r="E80" s="268"/>
      <c r="F80" s="269" t="str">
        <f>F44</f>
        <v xml:space="preserve">  توسط مهندسین مشاور کد آزمون</v>
      </c>
      <c r="G80" s="267"/>
      <c r="H80" s="267"/>
      <c r="I80" s="267"/>
      <c r="J80" s="267"/>
      <c r="K80" s="126" t="s">
        <v>75</v>
      </c>
      <c r="L80" s="127"/>
      <c r="N80" s="157">
        <v>1</v>
      </c>
      <c r="O80" s="149">
        <f t="shared" si="22"/>
        <v>25.4</v>
      </c>
      <c r="P80" s="150">
        <v>114.4</v>
      </c>
      <c r="Q80" s="84">
        <f t="shared" si="28"/>
        <v>4.7706422018348627E-2</v>
      </c>
      <c r="R80" s="86"/>
      <c r="S80" s="84">
        <f t="shared" si="27"/>
        <v>0.95229357798165137</v>
      </c>
      <c r="T80" s="151">
        <v>5</v>
      </c>
      <c r="U80" s="153">
        <v>24</v>
      </c>
      <c r="V80" s="153">
        <v>1</v>
      </c>
      <c r="W80" s="204">
        <v>38</v>
      </c>
      <c r="X80" s="99">
        <v>36</v>
      </c>
      <c r="Y80" s="153">
        <v>10.1</v>
      </c>
      <c r="Z80" s="99">
        <f t="shared" si="24"/>
        <v>36</v>
      </c>
      <c r="AA80" s="155">
        <v>1.291E-2</v>
      </c>
      <c r="AB80" s="93">
        <f t="shared" si="25"/>
        <v>1.8348557490985497E-2</v>
      </c>
      <c r="AC80" s="94">
        <f t="shared" si="26"/>
        <v>0.15117375590770082</v>
      </c>
      <c r="AE80" s="5" t="s">
        <v>36</v>
      </c>
      <c r="AF80" s="2">
        <v>26</v>
      </c>
      <c r="AG80" s="2">
        <v>34</v>
      </c>
      <c r="AH80" s="2"/>
    </row>
    <row r="81" spans="1:34" ht="23.1" customHeight="1" thickBot="1">
      <c r="A81" s="136"/>
      <c r="B81" s="136"/>
      <c r="C81" s="136"/>
      <c r="D81" s="128"/>
      <c r="E81" s="128"/>
      <c r="F81" s="128"/>
      <c r="G81" s="135"/>
      <c r="H81" s="142"/>
      <c r="I81" s="142"/>
      <c r="J81" s="142"/>
      <c r="K81" s="142"/>
      <c r="L81" s="137"/>
      <c r="N81" s="148">
        <v>0.75</v>
      </c>
      <c r="O81" s="149">
        <f t="shared" si="22"/>
        <v>19.049999999999997</v>
      </c>
      <c r="P81" s="150">
        <v>175.1</v>
      </c>
      <c r="Q81" s="84">
        <f t="shared" si="28"/>
        <v>7.3019182652210177E-2</v>
      </c>
      <c r="R81" s="86"/>
      <c r="S81" s="84">
        <f t="shared" si="27"/>
        <v>0.87927439532944118</v>
      </c>
      <c r="T81" s="151">
        <v>15</v>
      </c>
      <c r="U81" s="153">
        <v>24</v>
      </c>
      <c r="V81" s="153">
        <v>1</v>
      </c>
      <c r="W81" s="204">
        <v>33</v>
      </c>
      <c r="X81" s="99">
        <f t="shared" si="23"/>
        <v>33.01</v>
      </c>
      <c r="Y81" s="153">
        <v>12.2</v>
      </c>
      <c r="Z81" s="99">
        <f t="shared" si="24"/>
        <v>31</v>
      </c>
      <c r="AA81" s="155">
        <v>1.291E-2</v>
      </c>
      <c r="AB81" s="93">
        <f t="shared" si="25"/>
        <v>1.1642882861788712E-2</v>
      </c>
      <c r="AC81" s="94">
        <f t="shared" si="26"/>
        <v>0.13017740092052016</v>
      </c>
      <c r="AE81" s="5" t="s">
        <v>37</v>
      </c>
      <c r="AF81" s="3">
        <v>39.68</v>
      </c>
      <c r="AG81" s="3">
        <v>38.21</v>
      </c>
      <c r="AH81" s="3"/>
    </row>
    <row r="82" spans="1:34" ht="23.1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N82" s="148">
        <v>0.5</v>
      </c>
      <c r="O82" s="149">
        <f t="shared" si="22"/>
        <v>12.7</v>
      </c>
      <c r="P82" s="150">
        <v>271.8</v>
      </c>
      <c r="Q82" s="84">
        <f t="shared" si="28"/>
        <v>0.11334445371142619</v>
      </c>
      <c r="R82" s="86"/>
      <c r="S82" s="84">
        <f t="shared" si="27"/>
        <v>0.76592994161801498</v>
      </c>
      <c r="T82" s="151">
        <v>30</v>
      </c>
      <c r="U82" s="153">
        <v>25</v>
      </c>
      <c r="V82" s="153">
        <v>1.3</v>
      </c>
      <c r="W82" s="204">
        <v>29</v>
      </c>
      <c r="X82" s="99">
        <f t="shared" si="23"/>
        <v>29.01</v>
      </c>
      <c r="Y82" s="153">
        <v>14.5</v>
      </c>
      <c r="Z82" s="99">
        <f t="shared" si="24"/>
        <v>27.3</v>
      </c>
      <c r="AA82" s="155">
        <v>1.2760000000000001E-2</v>
      </c>
      <c r="AB82" s="93">
        <f t="shared" si="25"/>
        <v>8.8710300040825783E-3</v>
      </c>
      <c r="AC82" s="94">
        <f t="shared" si="26"/>
        <v>0.11464009823000645</v>
      </c>
      <c r="AE82" s="5" t="s">
        <v>24</v>
      </c>
      <c r="AF82" s="3">
        <f>AF81*(AF80/25)^0.12</f>
        <v>39.867193513994053</v>
      </c>
      <c r="AG82" s="3">
        <f>AG81*(AG80/25)^0.12</f>
        <v>39.64621270772556</v>
      </c>
      <c r="AH82" s="3"/>
    </row>
    <row r="83" spans="1:34" ht="23.1" customHeight="1">
      <c r="N83" s="148">
        <v>0.375</v>
      </c>
      <c r="O83" s="149">
        <f t="shared" si="22"/>
        <v>9.5249999999999986</v>
      </c>
      <c r="P83" s="150">
        <v>119.4</v>
      </c>
      <c r="Q83" s="84">
        <f t="shared" si="28"/>
        <v>4.9791492910758968E-2</v>
      </c>
      <c r="R83" s="87"/>
      <c r="S83" s="84">
        <f t="shared" si="27"/>
        <v>0.71613844870725596</v>
      </c>
      <c r="T83" s="151">
        <v>60</v>
      </c>
      <c r="U83" s="153">
        <v>25</v>
      </c>
      <c r="V83" s="153">
        <v>1.3</v>
      </c>
      <c r="W83" s="204">
        <v>25</v>
      </c>
      <c r="X83" s="99">
        <f t="shared" si="23"/>
        <v>25.01</v>
      </c>
      <c r="Y83" s="153">
        <v>15</v>
      </c>
      <c r="Z83" s="99">
        <f t="shared" si="24"/>
        <v>23.3</v>
      </c>
      <c r="AA83" s="155">
        <v>1.2760000000000001E-2</v>
      </c>
      <c r="AB83" s="93">
        <f t="shared" si="25"/>
        <v>6.3800000000000003E-3</v>
      </c>
      <c r="AC83" s="94">
        <f t="shared" si="26"/>
        <v>9.7843014240261941E-2</v>
      </c>
      <c r="AG83" s="9">
        <f>(AF82+AG82)/2</f>
        <v>39.756703110859803</v>
      </c>
    </row>
    <row r="84" spans="1:34" ht="23.1" customHeight="1">
      <c r="N84" s="157">
        <v>4</v>
      </c>
      <c r="O84" s="149">
        <v>4.75</v>
      </c>
      <c r="P84" s="150">
        <v>297</v>
      </c>
      <c r="Q84" s="84">
        <f t="shared" si="28"/>
        <v>0.12385321100917432</v>
      </c>
      <c r="R84" s="84">
        <v>1</v>
      </c>
      <c r="S84" s="84">
        <f t="shared" si="27"/>
        <v>0.59228523769808161</v>
      </c>
      <c r="T84" s="151">
        <v>250</v>
      </c>
      <c r="U84" s="153">
        <v>25</v>
      </c>
      <c r="V84" s="153">
        <v>1.3</v>
      </c>
      <c r="W84" s="204">
        <v>19</v>
      </c>
      <c r="X84" s="99">
        <f t="shared" si="23"/>
        <v>19.010000000000002</v>
      </c>
      <c r="Y84" s="153">
        <v>15.5</v>
      </c>
      <c r="Z84" s="99">
        <f t="shared" si="24"/>
        <v>17.3</v>
      </c>
      <c r="AA84" s="155">
        <v>1.2760000000000001E-2</v>
      </c>
      <c r="AB84" s="93">
        <f t="shared" si="25"/>
        <v>3.1772143774067246E-3</v>
      </c>
      <c r="AC84" s="94">
        <f t="shared" si="26"/>
        <v>7.2647388255645137E-2</v>
      </c>
    </row>
    <row r="85" spans="1:34" ht="23.1" customHeight="1">
      <c r="D85" s="1"/>
      <c r="N85" s="157">
        <v>10</v>
      </c>
      <c r="O85" s="149">
        <v>2</v>
      </c>
      <c r="P85" s="150">
        <v>57.3</v>
      </c>
      <c r="Q85" s="84">
        <f>P85/P$92</f>
        <v>0.21436588103254767</v>
      </c>
      <c r="R85" s="84">
        <f t="shared" ref="R85:R91" si="29">R84-Q85</f>
        <v>0.78563411896745228</v>
      </c>
      <c r="S85" s="84">
        <f>R85*S$84</f>
        <v>0.46531949089636038</v>
      </c>
      <c r="T85" s="151">
        <v>1440</v>
      </c>
      <c r="U85" s="153">
        <v>26</v>
      </c>
      <c r="V85" s="153">
        <v>1.65</v>
      </c>
      <c r="W85" s="204">
        <v>12</v>
      </c>
      <c r="X85" s="99">
        <f t="shared" si="23"/>
        <v>12.01</v>
      </c>
      <c r="Y85" s="153">
        <v>15.6</v>
      </c>
      <c r="Z85" s="99">
        <f t="shared" si="24"/>
        <v>10.65</v>
      </c>
      <c r="AA85" s="155">
        <v>1.2630000000000001E-2</v>
      </c>
      <c r="AB85" s="120">
        <v>1E-3</v>
      </c>
      <c r="AC85" s="94">
        <f t="shared" si="26"/>
        <v>4.4722236122694832E-2</v>
      </c>
    </row>
    <row r="86" spans="1:34" ht="23.1" customHeight="1">
      <c r="D86" s="1"/>
      <c r="N86" s="157">
        <v>20</v>
      </c>
      <c r="O86" s="149">
        <v>0.85</v>
      </c>
      <c r="P86" s="150">
        <v>46.3</v>
      </c>
      <c r="Q86" s="84">
        <f t="shared" ref="Q86:Q91" si="30">P86/P$92</f>
        <v>0.17321361765806209</v>
      </c>
      <c r="R86" s="84">
        <f t="shared" si="29"/>
        <v>0.61242050130939019</v>
      </c>
      <c r="S86" s="84">
        <f t="shared" ref="S86:S91" si="31">R86*S$84</f>
        <v>0.36272762218921045</v>
      </c>
      <c r="T86" s="151"/>
      <c r="U86" s="153"/>
      <c r="V86" s="153"/>
      <c r="W86" s="153"/>
      <c r="X86" s="99"/>
      <c r="Y86" s="153"/>
      <c r="Z86" s="99"/>
      <c r="AA86" s="155"/>
      <c r="AB86" s="120"/>
      <c r="AC86" s="94"/>
    </row>
    <row r="87" spans="1:34" ht="23.1" customHeight="1">
      <c r="N87" s="157">
        <v>30</v>
      </c>
      <c r="O87" s="149">
        <v>0.59499999999999997</v>
      </c>
      <c r="P87" s="150">
        <v>19.7</v>
      </c>
      <c r="Q87" s="84">
        <f t="shared" si="30"/>
        <v>7.3699962588851475E-2</v>
      </c>
      <c r="R87" s="84">
        <f t="shared" si="29"/>
        <v>0.53872053872053871</v>
      </c>
      <c r="S87" s="84">
        <f t="shared" si="31"/>
        <v>0.31907622232893285</v>
      </c>
      <c r="T87" s="158" t="s">
        <v>14</v>
      </c>
      <c r="U87" s="158" t="s">
        <v>15</v>
      </c>
      <c r="V87" s="158" t="s">
        <v>16</v>
      </c>
      <c r="W87" s="158" t="s">
        <v>17</v>
      </c>
      <c r="X87" s="100" t="s">
        <v>18</v>
      </c>
      <c r="Y87" s="158" t="s">
        <v>19</v>
      </c>
      <c r="Z87" s="100" t="s">
        <v>33</v>
      </c>
      <c r="AA87" s="151"/>
      <c r="AB87" s="95"/>
      <c r="AC87" s="101"/>
    </row>
    <row r="88" spans="1:34" ht="23.1" customHeight="1">
      <c r="N88" s="157">
        <v>50</v>
      </c>
      <c r="O88" s="149">
        <v>0.29699999999999999</v>
      </c>
      <c r="P88" s="150">
        <v>23.5</v>
      </c>
      <c r="Q88" s="84">
        <f t="shared" si="30"/>
        <v>8.7916199027310141E-2</v>
      </c>
      <c r="R88" s="84">
        <f t="shared" si="29"/>
        <v>0.45080433969322858</v>
      </c>
      <c r="S88" s="84">
        <f t="shared" si="31"/>
        <v>0.2670047554905306</v>
      </c>
      <c r="T88" s="150">
        <v>50</v>
      </c>
      <c r="U88" s="160" t="s">
        <v>64</v>
      </c>
      <c r="V88" s="160" t="s">
        <v>32</v>
      </c>
      <c r="W88" s="160">
        <v>3</v>
      </c>
      <c r="X88" s="102">
        <f>Y88*1.65/((Y88-1)*2.65)</f>
        <v>0.99326145552560641</v>
      </c>
      <c r="Y88" s="160">
        <v>2.68</v>
      </c>
      <c r="Z88" s="96">
        <v>0.01</v>
      </c>
      <c r="AA88" s="151"/>
      <c r="AB88" s="95"/>
      <c r="AC88" s="101"/>
    </row>
    <row r="89" spans="1:34" ht="23.1" customHeight="1">
      <c r="N89" s="157">
        <v>100</v>
      </c>
      <c r="O89" s="149">
        <v>0.14899999999999999</v>
      </c>
      <c r="P89" s="150">
        <v>18</v>
      </c>
      <c r="Q89" s="84">
        <f t="shared" si="30"/>
        <v>6.7340067340067339E-2</v>
      </c>
      <c r="R89" s="84">
        <f t="shared" si="29"/>
        <v>0.38346427235316127</v>
      </c>
      <c r="S89" s="84">
        <f t="shared" si="31"/>
        <v>0.22712022769941403</v>
      </c>
      <c r="T89" s="162" t="s">
        <v>20</v>
      </c>
      <c r="U89" s="163">
        <f>S90</f>
        <v>0.21138799729291805</v>
      </c>
      <c r="V89" s="162" t="s">
        <v>22</v>
      </c>
      <c r="W89" s="163">
        <f>S84</f>
        <v>0.59228523769808161</v>
      </c>
      <c r="X89" s="103" t="s">
        <v>24</v>
      </c>
      <c r="Y89" s="164" t="str">
        <f>A79</f>
        <v>PL =</v>
      </c>
      <c r="Z89" s="104"/>
      <c r="AA89" s="165"/>
      <c r="AB89" s="105"/>
      <c r="AC89" s="106"/>
    </row>
    <row r="90" spans="1:34" ht="23.1" customHeight="1">
      <c r="N90" s="157">
        <v>200</v>
      </c>
      <c r="O90" s="194">
        <v>7.4999999999999997E-2</v>
      </c>
      <c r="P90" s="150">
        <v>7.1</v>
      </c>
      <c r="Q90" s="84">
        <f t="shared" si="30"/>
        <v>2.6561915450804337E-2</v>
      </c>
      <c r="R90" s="84">
        <f t="shared" si="29"/>
        <v>0.35690235690235694</v>
      </c>
      <c r="S90" s="84">
        <f t="shared" si="31"/>
        <v>0.21138799729291805</v>
      </c>
      <c r="T90" s="162" t="s">
        <v>21</v>
      </c>
      <c r="U90" s="163">
        <f>1-U89</f>
        <v>0.78861200270708198</v>
      </c>
      <c r="V90" s="162" t="s">
        <v>23</v>
      </c>
      <c r="W90" s="163">
        <f>1-W89</f>
        <v>0.40771476230191839</v>
      </c>
      <c r="X90" s="103" t="s">
        <v>25</v>
      </c>
      <c r="Y90" s="164">
        <f>A81</f>
        <v>0</v>
      </c>
      <c r="Z90" s="107"/>
      <c r="AA90" s="166"/>
      <c r="AB90" s="107"/>
      <c r="AC90" s="106"/>
    </row>
    <row r="91" spans="1:34" ht="23.1" customHeight="1">
      <c r="N91" s="167" t="s">
        <v>5</v>
      </c>
      <c r="O91" s="149">
        <v>0</v>
      </c>
      <c r="P91" s="152">
        <f>267.3-SUM(P85:P90)</f>
        <v>95.4</v>
      </c>
      <c r="Q91" s="84">
        <f t="shared" si="30"/>
        <v>0.35690235690235689</v>
      </c>
      <c r="R91" s="84">
        <f t="shared" si="29"/>
        <v>0</v>
      </c>
      <c r="S91" s="84">
        <f t="shared" si="31"/>
        <v>0</v>
      </c>
      <c r="T91" s="162" t="s">
        <v>26</v>
      </c>
      <c r="U91" s="181">
        <f>Y91/W91</f>
        <v>29.23076923076923</v>
      </c>
      <c r="V91" s="162" t="s">
        <v>27</v>
      </c>
      <c r="W91" s="169">
        <v>0.13</v>
      </c>
      <c r="X91" s="103" t="s">
        <v>29</v>
      </c>
      <c r="Y91" s="169">
        <v>3.8</v>
      </c>
      <c r="Z91" s="107"/>
      <c r="AA91" s="166"/>
      <c r="AB91" s="107"/>
      <c r="AC91" s="106"/>
    </row>
    <row r="92" spans="1:34" ht="23.1" customHeight="1" thickBot="1">
      <c r="N92" s="170" t="s">
        <v>6</v>
      </c>
      <c r="O92" s="171"/>
      <c r="P92" s="172">
        <f>SUM(P85:P91)</f>
        <v>267.3</v>
      </c>
      <c r="Q92" s="88">
        <f>P92/P$92</f>
        <v>1</v>
      </c>
      <c r="R92" s="249"/>
      <c r="S92" s="250"/>
      <c r="T92" s="173" t="s">
        <v>62</v>
      </c>
      <c r="U92" s="182">
        <f>W92^2/(W91*Y91)</f>
        <v>2.0242914979757085</v>
      </c>
      <c r="V92" s="173" t="s">
        <v>28</v>
      </c>
      <c r="W92" s="175">
        <v>1</v>
      </c>
      <c r="X92" s="108" t="s">
        <v>35</v>
      </c>
      <c r="Y92" s="175" t="e">
        <f>0.73*(Y89-20)</f>
        <v>#VALUE!</v>
      </c>
      <c r="Z92" s="109"/>
      <c r="AA92" s="176"/>
      <c r="AB92" s="109"/>
      <c r="AC92" s="110"/>
    </row>
    <row r="93" spans="1:34" ht="21" customHeight="1"/>
    <row r="94" spans="1:34" ht="21" customHeight="1"/>
    <row r="95" spans="1:34" ht="21" customHeight="1"/>
    <row r="96" spans="1:34" ht="21" customHeight="1">
      <c r="J96" s="123"/>
      <c r="K96" s="123"/>
      <c r="L96" s="123"/>
    </row>
    <row r="97" spans="1:29" ht="21" customHeight="1"/>
    <row r="98" spans="1:29" ht="21" customHeight="1"/>
    <row r="99" spans="1:29" ht="21" customHeight="1"/>
    <row r="100" spans="1:29" ht="21" customHeight="1"/>
    <row r="101" spans="1:29" ht="21" customHeight="1"/>
    <row r="102" spans="1:29" ht="21" customHeight="1"/>
    <row r="103" spans="1:29" ht="21" customHeight="1"/>
    <row r="104" spans="1:29" ht="21" customHeight="1"/>
    <row r="105" spans="1:29" ht="21" customHeight="1"/>
    <row r="106" spans="1:29" ht="21" customHeight="1"/>
    <row r="107" spans="1:29" ht="21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</row>
    <row r="108" spans="1:29" ht="21" customHeight="1">
      <c r="F108" s="270"/>
      <c r="G108" s="270"/>
      <c r="H108" s="270"/>
      <c r="I108" s="270"/>
      <c r="J108" s="7"/>
      <c r="K108" s="7"/>
      <c r="N108" s="179" t="s">
        <v>39</v>
      </c>
      <c r="O108" s="180" t="s">
        <v>39</v>
      </c>
      <c r="P108" s="179" t="s">
        <v>39</v>
      </c>
    </row>
    <row r="109" spans="1:29" ht="12.75" customHeight="1" thickBot="1"/>
    <row r="110" spans="1:29" ht="22.5" customHeight="1" thickBot="1">
      <c r="A110" s="261" t="str">
        <f>A75</f>
        <v>مهندسین مشاور کد آزمون</v>
      </c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N110" s="278">
        <v>3961</v>
      </c>
      <c r="O110" s="279"/>
      <c r="P110" s="280"/>
      <c r="Q110" s="243" t="s">
        <v>65</v>
      </c>
      <c r="R110" s="244"/>
      <c r="S110" s="245"/>
      <c r="T110" s="281" t="s">
        <v>8</v>
      </c>
      <c r="U110" s="253" t="s">
        <v>63</v>
      </c>
      <c r="V110" s="247" t="s">
        <v>9</v>
      </c>
      <c r="W110" s="247" t="s">
        <v>10</v>
      </c>
      <c r="X110" s="251" t="s">
        <v>11</v>
      </c>
      <c r="Y110" s="247" t="s">
        <v>30</v>
      </c>
      <c r="Z110" s="251" t="s">
        <v>34</v>
      </c>
      <c r="AA110" s="247" t="s">
        <v>12</v>
      </c>
      <c r="AB110" s="89" t="s">
        <v>31</v>
      </c>
      <c r="AC110" s="90" t="s">
        <v>13</v>
      </c>
    </row>
    <row r="111" spans="1:29" ht="36" customHeight="1" thickTop="1">
      <c r="A111" s="261"/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N111" s="183">
        <v>3.5</v>
      </c>
      <c r="O111" s="146" t="s">
        <v>1</v>
      </c>
      <c r="P111" s="184" t="s">
        <v>4</v>
      </c>
      <c r="Q111" s="91" t="s">
        <v>3</v>
      </c>
      <c r="R111" s="112" t="s">
        <v>7</v>
      </c>
      <c r="S111" s="202" t="s">
        <v>2</v>
      </c>
      <c r="T111" s="282"/>
      <c r="U111" s="254"/>
      <c r="V111" s="248"/>
      <c r="W111" s="248"/>
      <c r="X111" s="252"/>
      <c r="Y111" s="248"/>
      <c r="Z111" s="252"/>
      <c r="AA111" s="248"/>
      <c r="AB111" s="93">
        <f>O125</f>
        <v>7.4999999999999997E-2</v>
      </c>
      <c r="AC111" s="94">
        <f>S125</f>
        <v>0.27527691230228934</v>
      </c>
    </row>
    <row r="112" spans="1:29" ht="30.75" customHeight="1">
      <c r="A112" s="262" t="s">
        <v>76</v>
      </c>
      <c r="B112" s="262"/>
      <c r="C112" s="262"/>
      <c r="D112" s="262"/>
      <c r="E112" s="262"/>
      <c r="F112" s="262"/>
      <c r="G112" s="262"/>
      <c r="H112" s="262"/>
      <c r="I112" s="262"/>
      <c r="J112" s="262"/>
      <c r="K112" s="262"/>
      <c r="L112" s="262"/>
      <c r="N112" s="148">
        <v>2.5</v>
      </c>
      <c r="O112" s="149">
        <f t="shared" ref="O112:O118" si="32">N112*25.4</f>
        <v>63.5</v>
      </c>
      <c r="P112" s="150">
        <v>0</v>
      </c>
      <c r="Q112" s="82"/>
      <c r="R112" s="83"/>
      <c r="S112" s="203">
        <v>1</v>
      </c>
      <c r="T112" s="197">
        <v>0.5</v>
      </c>
      <c r="U112" s="153">
        <v>27</v>
      </c>
      <c r="V112" s="153">
        <v>2</v>
      </c>
      <c r="W112" s="204">
        <v>49</v>
      </c>
      <c r="X112" s="99">
        <f>W112+Z$52</f>
        <v>49.01</v>
      </c>
      <c r="Y112" s="153">
        <v>8.6</v>
      </c>
      <c r="Z112" s="99">
        <f t="shared" ref="Z112:Z120" si="33">W112+V112-W$52</f>
        <v>48</v>
      </c>
      <c r="AA112" s="155">
        <v>1.2489999999999999E-2</v>
      </c>
      <c r="AB112" s="93">
        <f t="shared" ref="AB112:AB119" si="34">(Y112/T112)^0.5*AA112</f>
        <v>5.1799630500612641E-2</v>
      </c>
      <c r="AC112" s="94">
        <f>Z112*X$122/T$122*AC$111</f>
        <v>0.26248506872252797</v>
      </c>
    </row>
    <row r="113" spans="1:34" ht="23.1" customHeight="1">
      <c r="A113" s="133" t="s">
        <v>69</v>
      </c>
      <c r="B113" s="121">
        <v>41.4</v>
      </c>
      <c r="C113" s="144" t="s">
        <v>86</v>
      </c>
      <c r="D113" s="267" t="s">
        <v>66</v>
      </c>
      <c r="E113" s="268"/>
      <c r="F113" s="269" t="str">
        <f>F78</f>
        <v>پايان نامه آرش حافظي</v>
      </c>
      <c r="G113" s="267"/>
      <c r="H113" s="267"/>
      <c r="I113" s="267"/>
      <c r="J113" s="267"/>
      <c r="K113" s="126" t="s">
        <v>73</v>
      </c>
      <c r="L113" s="127"/>
      <c r="N113" s="156">
        <v>2</v>
      </c>
      <c r="O113" s="149">
        <f t="shared" si="32"/>
        <v>50.8</v>
      </c>
      <c r="P113" s="150">
        <v>0</v>
      </c>
      <c r="Q113" s="84">
        <f>P113/N$110</f>
        <v>0</v>
      </c>
      <c r="R113" s="85"/>
      <c r="S113" s="203">
        <f t="shared" ref="S113:S119" si="35">S112-Q113</f>
        <v>1</v>
      </c>
      <c r="T113" s="197">
        <v>1</v>
      </c>
      <c r="U113" s="153">
        <v>27</v>
      </c>
      <c r="V113" s="153">
        <v>2</v>
      </c>
      <c r="W113" s="204">
        <v>46</v>
      </c>
      <c r="X113" s="99">
        <v>45</v>
      </c>
      <c r="Y113" s="153">
        <v>9.1</v>
      </c>
      <c r="Z113" s="99">
        <f t="shared" si="33"/>
        <v>45</v>
      </c>
      <c r="AA113" s="155">
        <v>1.2489999999999999E-2</v>
      </c>
      <c r="AB113" s="93">
        <f t="shared" si="34"/>
        <v>3.767759161623789E-2</v>
      </c>
      <c r="AC113" s="94">
        <f t="shared" ref="AC113:AC120" si="36">Z113*X$122/T$122*AC$111</f>
        <v>0.24607975192736997</v>
      </c>
    </row>
    <row r="114" spans="1:34" ht="23.1" customHeight="1" thickBot="1">
      <c r="A114" s="133" t="s">
        <v>70</v>
      </c>
      <c r="B114" s="121">
        <v>24.7</v>
      </c>
      <c r="C114" s="124">
        <f>C79</f>
        <v>0</v>
      </c>
      <c r="D114" s="267" t="s">
        <v>67</v>
      </c>
      <c r="E114" s="268"/>
      <c r="F114" s="269">
        <f>F79</f>
        <v>0</v>
      </c>
      <c r="G114" s="267"/>
      <c r="H114" s="267"/>
      <c r="I114" s="267"/>
      <c r="J114" s="267"/>
      <c r="K114" s="126" t="s">
        <v>74</v>
      </c>
      <c r="L114" s="127"/>
      <c r="N114" s="148">
        <v>1.5</v>
      </c>
      <c r="O114" s="149">
        <f t="shared" si="32"/>
        <v>38.099999999999994</v>
      </c>
      <c r="P114" s="150">
        <v>0</v>
      </c>
      <c r="Q114" s="84">
        <f t="shared" ref="Q114:Q119" si="37">P114/N$110</f>
        <v>0</v>
      </c>
      <c r="R114" s="86"/>
      <c r="S114" s="203">
        <f t="shared" si="35"/>
        <v>1</v>
      </c>
      <c r="T114" s="197">
        <v>2</v>
      </c>
      <c r="U114" s="153">
        <v>27</v>
      </c>
      <c r="V114" s="153">
        <v>2</v>
      </c>
      <c r="W114" s="204">
        <v>42</v>
      </c>
      <c r="X114" s="99">
        <v>42</v>
      </c>
      <c r="Y114" s="153">
        <v>9.6</v>
      </c>
      <c r="Z114" s="99">
        <f t="shared" si="33"/>
        <v>41</v>
      </c>
      <c r="AA114" s="155">
        <v>1.2489999999999999E-2</v>
      </c>
      <c r="AB114" s="93">
        <f t="shared" si="34"/>
        <v>2.7364218972958095E-2</v>
      </c>
      <c r="AC114" s="94">
        <f t="shared" si="36"/>
        <v>0.22420599620049264</v>
      </c>
    </row>
    <row r="115" spans="1:34" ht="23.1" customHeight="1" thickBot="1">
      <c r="A115" s="133" t="s">
        <v>71</v>
      </c>
      <c r="B115" s="121">
        <f>B113-B114</f>
        <v>16.7</v>
      </c>
      <c r="C115" s="125">
        <f>C80+1</f>
        <v>4</v>
      </c>
      <c r="D115" s="267" t="s">
        <v>68</v>
      </c>
      <c r="E115" s="268"/>
      <c r="F115" s="269" t="str">
        <f>F80</f>
        <v xml:space="preserve">  توسط مهندسین مشاور کد آزمون</v>
      </c>
      <c r="G115" s="267"/>
      <c r="H115" s="267"/>
      <c r="I115" s="267"/>
      <c r="J115" s="267"/>
      <c r="K115" s="126" t="s">
        <v>75</v>
      </c>
      <c r="L115" s="127"/>
      <c r="N115" s="157">
        <v>1</v>
      </c>
      <c r="O115" s="149">
        <f t="shared" si="32"/>
        <v>25.4</v>
      </c>
      <c r="P115" s="150">
        <v>245.5</v>
      </c>
      <c r="Q115" s="84">
        <f t="shared" si="37"/>
        <v>6.197929815703105E-2</v>
      </c>
      <c r="R115" s="86"/>
      <c r="S115" s="203">
        <f t="shared" si="35"/>
        <v>0.93802070184296893</v>
      </c>
      <c r="T115" s="197">
        <v>5</v>
      </c>
      <c r="U115" s="153">
        <v>27</v>
      </c>
      <c r="V115" s="153">
        <v>2</v>
      </c>
      <c r="W115" s="204">
        <v>37</v>
      </c>
      <c r="X115" s="99">
        <v>38</v>
      </c>
      <c r="Y115" s="153">
        <v>10.6</v>
      </c>
      <c r="Z115" s="99">
        <f t="shared" si="33"/>
        <v>36</v>
      </c>
      <c r="AA115" s="155">
        <v>1.2489999999999999E-2</v>
      </c>
      <c r="AB115" s="93">
        <f t="shared" si="34"/>
        <v>1.8185714503422733E-2</v>
      </c>
      <c r="AC115" s="94">
        <f t="shared" si="36"/>
        <v>0.19686380154189595</v>
      </c>
      <c r="AE115" s="5" t="s">
        <v>36</v>
      </c>
      <c r="AF115" s="2">
        <v>9</v>
      </c>
      <c r="AG115" s="2">
        <v>10</v>
      </c>
      <c r="AH115" s="2"/>
    </row>
    <row r="116" spans="1:34" ht="23.1" customHeight="1" thickBot="1">
      <c r="A116" s="136"/>
      <c r="B116" s="136"/>
      <c r="C116" s="136"/>
      <c r="D116" s="128"/>
      <c r="E116" s="128"/>
      <c r="F116" s="128"/>
      <c r="G116" s="135"/>
      <c r="H116" s="142"/>
      <c r="I116" s="142"/>
      <c r="J116" s="142"/>
      <c r="K116" s="142"/>
      <c r="L116" s="137"/>
      <c r="N116" s="148">
        <v>0.75</v>
      </c>
      <c r="O116" s="149">
        <f t="shared" si="32"/>
        <v>19.049999999999997</v>
      </c>
      <c r="P116" s="150">
        <v>181.2</v>
      </c>
      <c r="Q116" s="84">
        <f t="shared" si="37"/>
        <v>4.574602373138096E-2</v>
      </c>
      <c r="R116" s="86"/>
      <c r="S116" s="203">
        <f t="shared" si="35"/>
        <v>0.892274678111588</v>
      </c>
      <c r="T116" s="197">
        <v>15</v>
      </c>
      <c r="U116" s="153">
        <v>27</v>
      </c>
      <c r="V116" s="153">
        <v>2</v>
      </c>
      <c r="W116" s="204">
        <v>31</v>
      </c>
      <c r="X116" s="99">
        <v>33</v>
      </c>
      <c r="Y116" s="153">
        <v>12.9</v>
      </c>
      <c r="Z116" s="99">
        <f t="shared" si="33"/>
        <v>30</v>
      </c>
      <c r="AA116" s="155">
        <v>1.2489999999999999E-2</v>
      </c>
      <c r="AB116" s="93">
        <f t="shared" si="34"/>
        <v>1.1582749500874134E-2</v>
      </c>
      <c r="AC116" s="94">
        <f t="shared" si="36"/>
        <v>0.16405316795157998</v>
      </c>
      <c r="AE116" s="5" t="s">
        <v>37</v>
      </c>
      <c r="AF116" s="3">
        <v>23.51</v>
      </c>
      <c r="AG116" s="3">
        <v>23.11</v>
      </c>
      <c r="AH116" s="3"/>
    </row>
    <row r="117" spans="1:34" ht="23.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N117" s="148">
        <v>0.5</v>
      </c>
      <c r="O117" s="149">
        <f t="shared" si="32"/>
        <v>12.7</v>
      </c>
      <c r="P117" s="150">
        <v>319.7</v>
      </c>
      <c r="Q117" s="84">
        <f t="shared" si="37"/>
        <v>8.071194142893208E-2</v>
      </c>
      <c r="R117" s="86"/>
      <c r="S117" s="203">
        <f t="shared" si="35"/>
        <v>0.81156273668265588</v>
      </c>
      <c r="T117" s="197">
        <v>30</v>
      </c>
      <c r="U117" s="153">
        <v>17.3</v>
      </c>
      <c r="V117" s="153">
        <v>2.5</v>
      </c>
      <c r="W117" s="204">
        <v>26</v>
      </c>
      <c r="X117" s="99">
        <v>29</v>
      </c>
      <c r="Y117" s="153">
        <v>14.8</v>
      </c>
      <c r="Z117" s="99">
        <f t="shared" si="33"/>
        <v>25.5</v>
      </c>
      <c r="AA117" s="155">
        <v>1.235E-2</v>
      </c>
      <c r="AB117" s="93">
        <f t="shared" si="34"/>
        <v>8.6743549231820885E-3</v>
      </c>
      <c r="AC117" s="94">
        <f t="shared" si="36"/>
        <v>0.13944519275884298</v>
      </c>
      <c r="AE117" s="5" t="s">
        <v>24</v>
      </c>
      <c r="AF117" s="3">
        <f>AF116*(AF115/25)^0.12</f>
        <v>20.797394466936055</v>
      </c>
      <c r="AG117" s="3">
        <f>AG116*(AG115/25)^0.12</f>
        <v>20.703660832808719</v>
      </c>
      <c r="AH117" s="3"/>
    </row>
    <row r="118" spans="1:34" ht="23.1" customHeight="1">
      <c r="N118" s="148">
        <v>0.375</v>
      </c>
      <c r="O118" s="149">
        <f t="shared" si="32"/>
        <v>9.5249999999999986</v>
      </c>
      <c r="P118" s="150">
        <v>230.9</v>
      </c>
      <c r="Q118" s="84">
        <f t="shared" si="37"/>
        <v>5.8293360262559962E-2</v>
      </c>
      <c r="R118" s="87"/>
      <c r="S118" s="203">
        <f t="shared" si="35"/>
        <v>0.75326937642009595</v>
      </c>
      <c r="T118" s="197">
        <v>60</v>
      </c>
      <c r="U118" s="153">
        <v>17.3</v>
      </c>
      <c r="V118" s="153">
        <v>2.5</v>
      </c>
      <c r="W118" s="204">
        <v>22</v>
      </c>
      <c r="X118" s="99">
        <v>21</v>
      </c>
      <c r="Y118" s="153">
        <v>15.3</v>
      </c>
      <c r="Z118" s="99">
        <f t="shared" si="33"/>
        <v>21.5</v>
      </c>
      <c r="AA118" s="155">
        <v>1.235E-2</v>
      </c>
      <c r="AB118" s="93">
        <f t="shared" si="34"/>
        <v>6.2364442994385831E-3</v>
      </c>
      <c r="AC118" s="94">
        <f t="shared" si="36"/>
        <v>0.11757143703196564</v>
      </c>
      <c r="AG118" s="9">
        <f>(AF117+AG117)/2</f>
        <v>20.750527649872389</v>
      </c>
    </row>
    <row r="119" spans="1:34" ht="23.1" customHeight="1">
      <c r="N119" s="157">
        <v>4</v>
      </c>
      <c r="O119" s="149">
        <v>4.75</v>
      </c>
      <c r="P119" s="150">
        <v>417</v>
      </c>
      <c r="Q119" s="84">
        <f t="shared" si="37"/>
        <v>0.10527644534208533</v>
      </c>
      <c r="R119" s="84">
        <v>1</v>
      </c>
      <c r="S119" s="203">
        <f t="shared" si="35"/>
        <v>0.64799293107801059</v>
      </c>
      <c r="T119" s="197">
        <v>250</v>
      </c>
      <c r="U119" s="153">
        <v>19.5</v>
      </c>
      <c r="V119" s="153">
        <v>3.2</v>
      </c>
      <c r="W119" s="204">
        <v>17</v>
      </c>
      <c r="X119" s="99">
        <v>17</v>
      </c>
      <c r="Y119" s="153">
        <v>15.6</v>
      </c>
      <c r="Z119" s="99">
        <f t="shared" si="33"/>
        <v>17.2</v>
      </c>
      <c r="AA119" s="155">
        <v>1.235E-2</v>
      </c>
      <c r="AB119" s="93">
        <f t="shared" si="34"/>
        <v>3.0850290112088086E-3</v>
      </c>
      <c r="AC119" s="94">
        <f t="shared" si="36"/>
        <v>9.4057149625572517E-2</v>
      </c>
    </row>
    <row r="120" spans="1:34" ht="23.1" customHeight="1">
      <c r="D120" s="1"/>
      <c r="N120" s="157">
        <v>10</v>
      </c>
      <c r="O120" s="149">
        <v>2</v>
      </c>
      <c r="P120" s="150">
        <v>70.5</v>
      </c>
      <c r="Q120" s="84">
        <f>P120/P$127</f>
        <v>0.12442640310624779</v>
      </c>
      <c r="R120" s="84">
        <f t="shared" ref="R120:R126" si="38">R119-Q120</f>
        <v>0.87557359689375225</v>
      </c>
      <c r="S120" s="203">
        <f>R120*S$119</f>
        <v>0.56736550142569908</v>
      </c>
      <c r="T120" s="197">
        <v>1440</v>
      </c>
      <c r="U120" s="153">
        <v>18.8</v>
      </c>
      <c r="V120" s="153">
        <v>3.05</v>
      </c>
      <c r="W120" s="204">
        <v>11</v>
      </c>
      <c r="X120" s="99">
        <v>12</v>
      </c>
      <c r="Y120" s="153">
        <v>16</v>
      </c>
      <c r="Z120" s="99">
        <f t="shared" si="33"/>
        <v>11.05</v>
      </c>
      <c r="AA120" s="155">
        <v>1.221E-2</v>
      </c>
      <c r="AB120" s="120">
        <v>1E-3</v>
      </c>
      <c r="AC120" s="94">
        <f t="shared" si="36"/>
        <v>6.0426250195498632E-2</v>
      </c>
    </row>
    <row r="121" spans="1:34" ht="23.1" customHeight="1">
      <c r="N121" s="157">
        <v>20</v>
      </c>
      <c r="O121" s="149">
        <v>0.85</v>
      </c>
      <c r="P121" s="150">
        <v>84.4</v>
      </c>
      <c r="Q121" s="84">
        <f t="shared" ref="Q121:Q127" si="39">P121/P$127</f>
        <v>0.14895870102364986</v>
      </c>
      <c r="R121" s="84">
        <f t="shared" si="38"/>
        <v>0.72661489587010242</v>
      </c>
      <c r="S121" s="203">
        <f t="shared" ref="S121:S126" si="40">R121*S$119</f>
        <v>0.47084131613981112</v>
      </c>
      <c r="T121" s="198" t="s">
        <v>14</v>
      </c>
      <c r="U121" s="158" t="s">
        <v>15</v>
      </c>
      <c r="V121" s="158" t="s">
        <v>16</v>
      </c>
      <c r="W121" s="158" t="s">
        <v>17</v>
      </c>
      <c r="X121" s="100" t="s">
        <v>18</v>
      </c>
      <c r="Y121" s="158" t="s">
        <v>19</v>
      </c>
      <c r="Z121" s="100" t="s">
        <v>33</v>
      </c>
      <c r="AA121" s="151"/>
      <c r="AB121" s="95"/>
      <c r="AC121" s="101"/>
    </row>
    <row r="122" spans="1:34" ht="23.1" customHeight="1">
      <c r="N122" s="157">
        <v>30</v>
      </c>
      <c r="O122" s="149">
        <v>0.59499999999999997</v>
      </c>
      <c r="P122" s="150">
        <v>47.2</v>
      </c>
      <c r="Q122" s="84">
        <f t="shared" si="39"/>
        <v>8.3303918108012714E-2</v>
      </c>
      <c r="R122" s="84">
        <f t="shared" si="38"/>
        <v>0.64331097776208968</v>
      </c>
      <c r="S122" s="203">
        <f t="shared" si="40"/>
        <v>0.4168609660747174</v>
      </c>
      <c r="T122" s="199">
        <v>50</v>
      </c>
      <c r="U122" s="160" t="s">
        <v>64</v>
      </c>
      <c r="V122" s="160" t="s">
        <v>32</v>
      </c>
      <c r="W122" s="160">
        <v>3</v>
      </c>
      <c r="X122" s="102">
        <f>Y122*1.65/((Y122-1)*2.65)</f>
        <v>0.99326145552560641</v>
      </c>
      <c r="Y122" s="160">
        <v>2.68</v>
      </c>
      <c r="Z122" s="96">
        <v>0.01</v>
      </c>
      <c r="AA122" s="151"/>
      <c r="AB122" s="95"/>
      <c r="AC122" s="101"/>
    </row>
    <row r="123" spans="1:34" ht="23.1" customHeight="1">
      <c r="N123" s="157">
        <v>50</v>
      </c>
      <c r="O123" s="149">
        <v>0.29699999999999999</v>
      </c>
      <c r="P123" s="150">
        <v>59.6</v>
      </c>
      <c r="Q123" s="84">
        <f t="shared" si="39"/>
        <v>0.10518884574655842</v>
      </c>
      <c r="R123" s="84">
        <f t="shared" si="38"/>
        <v>0.53812213201553127</v>
      </c>
      <c r="S123" s="203">
        <f t="shared" si="40"/>
        <v>0.34869933760269228</v>
      </c>
      <c r="T123" s="209" t="s">
        <v>20</v>
      </c>
      <c r="U123" s="163">
        <f>S125</f>
        <v>0.27527691230228934</v>
      </c>
      <c r="V123" s="205" t="s">
        <v>22</v>
      </c>
      <c r="W123" s="163">
        <f>S119</f>
        <v>0.64799293107801059</v>
      </c>
      <c r="X123" s="207" t="s">
        <v>24</v>
      </c>
      <c r="Y123" s="164">
        <f>B113</f>
        <v>41.4</v>
      </c>
      <c r="Z123" s="113"/>
      <c r="AA123" s="185"/>
      <c r="AB123" s="105"/>
      <c r="AC123" s="106"/>
    </row>
    <row r="124" spans="1:34" ht="23.1" customHeight="1">
      <c r="N124" s="157">
        <v>100</v>
      </c>
      <c r="O124" s="149">
        <v>0.14899999999999999</v>
      </c>
      <c r="P124" s="150">
        <v>52.2</v>
      </c>
      <c r="Q124" s="84">
        <f t="shared" si="39"/>
        <v>9.21284857042005E-2</v>
      </c>
      <c r="R124" s="84">
        <f t="shared" si="38"/>
        <v>0.44599364631133076</v>
      </c>
      <c r="S124" s="203">
        <f t="shared" si="40"/>
        <v>0.2890007301154488</v>
      </c>
      <c r="T124" s="209" t="s">
        <v>21</v>
      </c>
      <c r="U124" s="163">
        <f>1-U123</f>
        <v>0.72472308769771066</v>
      </c>
      <c r="V124" s="205" t="s">
        <v>23</v>
      </c>
      <c r="W124" s="163">
        <f>1-W123</f>
        <v>0.35200706892198941</v>
      </c>
      <c r="X124" s="207" t="s">
        <v>25</v>
      </c>
      <c r="Y124" s="164">
        <f>B115</f>
        <v>16.7</v>
      </c>
      <c r="Z124" s="107"/>
      <c r="AA124" s="166"/>
      <c r="AB124" s="107"/>
      <c r="AC124" s="106"/>
    </row>
    <row r="125" spans="1:34" ht="23.1" customHeight="1">
      <c r="N125" s="157">
        <v>200</v>
      </c>
      <c r="O125" s="194">
        <v>7.4999999999999997E-2</v>
      </c>
      <c r="P125" s="150">
        <v>12</v>
      </c>
      <c r="Q125" s="84">
        <f t="shared" si="39"/>
        <v>2.1178962230850688E-2</v>
      </c>
      <c r="R125" s="84">
        <f t="shared" si="38"/>
        <v>0.42481468408048007</v>
      </c>
      <c r="S125" s="203">
        <f t="shared" si="40"/>
        <v>0.27527691230228934</v>
      </c>
      <c r="T125" s="209" t="s">
        <v>26</v>
      </c>
      <c r="U125" s="181">
        <f>Y125/W125</f>
        <v>2.2222222222222223</v>
      </c>
      <c r="V125" s="205" t="s">
        <v>27</v>
      </c>
      <c r="W125" s="169">
        <v>0.09</v>
      </c>
      <c r="X125" s="207" t="s">
        <v>29</v>
      </c>
      <c r="Y125" s="169">
        <v>0.2</v>
      </c>
      <c r="Z125" s="107"/>
      <c r="AA125" s="166"/>
      <c r="AB125" s="107"/>
      <c r="AC125" s="106"/>
    </row>
    <row r="126" spans="1:34" ht="23.1" customHeight="1" thickBot="1">
      <c r="N126" s="167" t="s">
        <v>5</v>
      </c>
      <c r="O126" s="149">
        <v>0</v>
      </c>
      <c r="P126" s="152">
        <f>566.6-SUM(P120:P125)</f>
        <v>240.7</v>
      </c>
      <c r="Q126" s="84">
        <f t="shared" si="39"/>
        <v>0.42481468408048001</v>
      </c>
      <c r="R126" s="84">
        <f t="shared" si="38"/>
        <v>0</v>
      </c>
      <c r="S126" s="203">
        <f t="shared" si="40"/>
        <v>0</v>
      </c>
      <c r="T126" s="210" t="s">
        <v>62</v>
      </c>
      <c r="U126" s="211">
        <f>W126^2/(W125*Y125)</f>
        <v>1.6055555555555561</v>
      </c>
      <c r="V126" s="206" t="s">
        <v>28</v>
      </c>
      <c r="W126" s="175">
        <v>0.17</v>
      </c>
      <c r="X126" s="208" t="s">
        <v>35</v>
      </c>
      <c r="Y126" s="212">
        <f>0.73*(Y123-20)</f>
        <v>15.621999999999998</v>
      </c>
      <c r="Z126" s="109"/>
      <c r="AA126" s="176"/>
      <c r="AB126" s="109"/>
      <c r="AC126" s="110"/>
    </row>
    <row r="127" spans="1:34" ht="21" customHeight="1" thickBot="1">
      <c r="N127" s="170" t="s">
        <v>6</v>
      </c>
      <c r="O127" s="171"/>
      <c r="P127" s="172">
        <f>SUM(P120:P126)</f>
        <v>566.6</v>
      </c>
      <c r="Q127" s="88">
        <f t="shared" si="39"/>
        <v>1</v>
      </c>
      <c r="R127" s="249"/>
      <c r="S127" s="285"/>
    </row>
    <row r="128" spans="1:34" ht="21" customHeight="1"/>
    <row r="129" spans="10:12" ht="21" customHeight="1"/>
    <row r="130" spans="10:12" ht="21" customHeight="1">
      <c r="J130" s="123"/>
      <c r="K130" s="123"/>
      <c r="L130" s="123"/>
    </row>
    <row r="131" spans="10:12" ht="21" customHeight="1"/>
    <row r="132" spans="10:12" ht="21" customHeight="1"/>
    <row r="133" spans="10:12" ht="21" customHeight="1"/>
    <row r="134" spans="10:12" ht="21" customHeight="1"/>
    <row r="135" spans="10:12" ht="21" customHeight="1"/>
    <row r="136" spans="10:12" ht="21" customHeight="1"/>
    <row r="137" spans="10:12" ht="21" customHeight="1"/>
    <row r="138" spans="10:12" ht="21" customHeight="1"/>
    <row r="139" spans="10:12" ht="21" customHeight="1"/>
    <row r="140" spans="10:12" ht="21" customHeight="1"/>
    <row r="141" spans="10:12" ht="21" customHeight="1"/>
    <row r="142" spans="10:12" ht="21" customHeight="1"/>
    <row r="143" spans="10:12" ht="21" customHeight="1"/>
    <row r="144" spans="10:12" ht="21" customHeight="1"/>
    <row r="145" spans="1:34" ht="21" customHeight="1" thickBot="1">
      <c r="A145" s="260"/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N145" s="179" t="s">
        <v>39</v>
      </c>
      <c r="O145" s="180" t="s">
        <v>39</v>
      </c>
      <c r="P145" s="179" t="s">
        <v>39</v>
      </c>
      <c r="Q145" s="114"/>
    </row>
    <row r="146" spans="1:34" ht="28.5" customHeight="1">
      <c r="A146" s="261" t="str">
        <f>A110</f>
        <v>مهندسین مشاور کد آزمون</v>
      </c>
      <c r="B146" s="261"/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N146" s="271">
        <v>432.6</v>
      </c>
      <c r="O146" s="283"/>
      <c r="P146" s="284"/>
      <c r="Q146" s="243" t="s">
        <v>65</v>
      </c>
      <c r="R146" s="244"/>
      <c r="S146" s="245"/>
      <c r="T146" s="281" t="s">
        <v>8</v>
      </c>
      <c r="U146" s="253" t="s">
        <v>63</v>
      </c>
      <c r="V146" s="247" t="s">
        <v>9</v>
      </c>
      <c r="W146" s="247" t="s">
        <v>10</v>
      </c>
      <c r="X146" s="251" t="s">
        <v>11</v>
      </c>
      <c r="Y146" s="247" t="s">
        <v>30</v>
      </c>
      <c r="Z146" s="251" t="s">
        <v>34</v>
      </c>
      <c r="AA146" s="247" t="s">
        <v>12</v>
      </c>
      <c r="AB146" s="89" t="s">
        <v>31</v>
      </c>
      <c r="AC146" s="90" t="s">
        <v>13</v>
      </c>
    </row>
    <row r="147" spans="1:34" ht="30.75" customHeight="1">
      <c r="A147" s="261"/>
      <c r="B147" s="261"/>
      <c r="C147" s="261"/>
      <c r="D147" s="261"/>
      <c r="E147" s="261"/>
      <c r="F147" s="261"/>
      <c r="G147" s="261"/>
      <c r="H147" s="261"/>
      <c r="I147" s="261"/>
      <c r="J147" s="261"/>
      <c r="K147" s="261"/>
      <c r="L147" s="261"/>
      <c r="N147" s="145" t="s">
        <v>0</v>
      </c>
      <c r="O147" s="146" t="s">
        <v>1</v>
      </c>
      <c r="P147" s="146" t="s">
        <v>4</v>
      </c>
      <c r="Q147" s="91" t="s">
        <v>3</v>
      </c>
      <c r="R147" s="112" t="s">
        <v>7</v>
      </c>
      <c r="S147" s="202" t="s">
        <v>2</v>
      </c>
      <c r="T147" s="282"/>
      <c r="U147" s="254"/>
      <c r="V147" s="248"/>
      <c r="W147" s="248"/>
      <c r="X147" s="252"/>
      <c r="Y147" s="248"/>
      <c r="Z147" s="252"/>
      <c r="AA147" s="248"/>
      <c r="AB147" s="93">
        <f>O161</f>
        <v>7.4999999999999997E-2</v>
      </c>
      <c r="AC147" s="94">
        <f>S161</f>
        <v>0.38881183541377728</v>
      </c>
    </row>
    <row r="148" spans="1:34" ht="34.5" customHeight="1">
      <c r="A148" s="262" t="s">
        <v>76</v>
      </c>
      <c r="B148" s="262"/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N148" s="148">
        <v>2.5</v>
      </c>
      <c r="O148" s="149">
        <f t="shared" ref="O148:O154" si="41">N148*25.4</f>
        <v>63.5</v>
      </c>
      <c r="P148" s="150">
        <v>0</v>
      </c>
      <c r="Q148" s="82"/>
      <c r="R148" s="83"/>
      <c r="S148" s="203">
        <v>1</v>
      </c>
      <c r="T148" s="197">
        <v>0.5</v>
      </c>
      <c r="U148" s="153">
        <v>24</v>
      </c>
      <c r="V148" s="153">
        <v>1</v>
      </c>
      <c r="W148" s="204">
        <v>49</v>
      </c>
      <c r="X148" s="99">
        <f t="shared" ref="X148:X156" si="42">W148+Z$52</f>
        <v>49.01</v>
      </c>
      <c r="Y148" s="153">
        <v>9.1</v>
      </c>
      <c r="Z148" s="99">
        <f t="shared" ref="Z148:Z156" si="43">W148+V148-W$52</f>
        <v>47</v>
      </c>
      <c r="AA148" s="155">
        <v>1.291E-2</v>
      </c>
      <c r="AB148" s="93">
        <f t="shared" ref="AB148:AB155" si="44">(Y148/T148)^0.5*AA148</f>
        <v>5.5075942297885386E-2</v>
      </c>
      <c r="AC148" s="94">
        <f>Z148*X$158/T$158*AC$147</f>
        <v>0.36892307011641323</v>
      </c>
    </row>
    <row r="149" spans="1:34" ht="23.1" customHeight="1">
      <c r="A149" s="133" t="s">
        <v>69</v>
      </c>
      <c r="B149" s="121">
        <v>51</v>
      </c>
      <c r="C149" s="144" t="s">
        <v>87</v>
      </c>
      <c r="D149" s="267" t="s">
        <v>66</v>
      </c>
      <c r="E149" s="268"/>
      <c r="F149" s="269" t="str">
        <f>F113</f>
        <v>پايان نامه آرش حافظي</v>
      </c>
      <c r="G149" s="267"/>
      <c r="H149" s="267"/>
      <c r="I149" s="267"/>
      <c r="J149" s="267"/>
      <c r="K149" s="126" t="s">
        <v>73</v>
      </c>
      <c r="L149" s="127"/>
      <c r="N149" s="156">
        <v>2</v>
      </c>
      <c r="O149" s="149">
        <f t="shared" si="41"/>
        <v>50.8</v>
      </c>
      <c r="P149" s="150">
        <v>0</v>
      </c>
      <c r="Q149" s="84">
        <f>P149/N$146</f>
        <v>0</v>
      </c>
      <c r="R149" s="85"/>
      <c r="S149" s="203">
        <f t="shared" ref="S149:S155" si="45">S148-Q149</f>
        <v>1</v>
      </c>
      <c r="T149" s="197">
        <v>1</v>
      </c>
      <c r="U149" s="153">
        <v>24</v>
      </c>
      <c r="V149" s="153">
        <v>1</v>
      </c>
      <c r="W149" s="204">
        <v>45</v>
      </c>
      <c r="X149" s="99">
        <f t="shared" si="42"/>
        <v>45.01</v>
      </c>
      <c r="Y149" s="153">
        <v>10.6</v>
      </c>
      <c r="Z149" s="99">
        <f t="shared" si="43"/>
        <v>43</v>
      </c>
      <c r="AA149" s="155">
        <v>1.291E-2</v>
      </c>
      <c r="AB149" s="93">
        <f t="shared" si="44"/>
        <v>4.2031914779129438E-2</v>
      </c>
      <c r="AC149" s="94">
        <f t="shared" ref="AC149:AC156" si="46">Z149*X$158/T$158*AC$147</f>
        <v>0.33752536202139938</v>
      </c>
    </row>
    <row r="150" spans="1:34" ht="23.1" customHeight="1" thickBot="1">
      <c r="A150" s="133" t="s">
        <v>70</v>
      </c>
      <c r="B150" s="121">
        <v>32.6</v>
      </c>
      <c r="C150" s="124">
        <f>C114</f>
        <v>0</v>
      </c>
      <c r="D150" s="267" t="s">
        <v>67</v>
      </c>
      <c r="E150" s="268"/>
      <c r="F150" s="269">
        <f>F114</f>
        <v>0</v>
      </c>
      <c r="G150" s="267"/>
      <c r="H150" s="267"/>
      <c r="I150" s="267"/>
      <c r="J150" s="267"/>
      <c r="K150" s="126" t="s">
        <v>74</v>
      </c>
      <c r="L150" s="127"/>
      <c r="N150" s="148">
        <v>1.5</v>
      </c>
      <c r="O150" s="149">
        <f t="shared" si="41"/>
        <v>38.099999999999994</v>
      </c>
      <c r="P150" s="150">
        <v>0</v>
      </c>
      <c r="Q150" s="84">
        <f t="shared" ref="Q150:Q155" si="47">P150/N$146</f>
        <v>0</v>
      </c>
      <c r="R150" s="86"/>
      <c r="S150" s="203">
        <f t="shared" si="45"/>
        <v>1</v>
      </c>
      <c r="T150" s="197">
        <v>2</v>
      </c>
      <c r="U150" s="153">
        <v>24</v>
      </c>
      <c r="V150" s="153">
        <v>1</v>
      </c>
      <c r="W150" s="204">
        <v>41</v>
      </c>
      <c r="X150" s="99">
        <f t="shared" si="42"/>
        <v>41.01</v>
      </c>
      <c r="Y150" s="153">
        <v>12.2</v>
      </c>
      <c r="Z150" s="99">
        <f t="shared" si="43"/>
        <v>39</v>
      </c>
      <c r="AA150" s="155">
        <v>1.291E-2</v>
      </c>
      <c r="AB150" s="93">
        <f t="shared" si="44"/>
        <v>3.1885347888959907E-2</v>
      </c>
      <c r="AC150" s="94">
        <f t="shared" si="46"/>
        <v>0.30612765392638552</v>
      </c>
    </row>
    <row r="151" spans="1:34" ht="23.1" customHeight="1" thickBot="1">
      <c r="A151" s="133" t="s">
        <v>71</v>
      </c>
      <c r="B151" s="121">
        <f>B149-B150</f>
        <v>18.399999999999999</v>
      </c>
      <c r="C151" s="125">
        <f>C115+1</f>
        <v>5</v>
      </c>
      <c r="D151" s="267" t="s">
        <v>68</v>
      </c>
      <c r="E151" s="268"/>
      <c r="F151" s="269" t="str">
        <f>F115</f>
        <v xml:space="preserve">  توسط مهندسین مشاور کد آزمون</v>
      </c>
      <c r="G151" s="267"/>
      <c r="H151" s="267"/>
      <c r="I151" s="267"/>
      <c r="J151" s="267"/>
      <c r="K151" s="126" t="s">
        <v>75</v>
      </c>
      <c r="L151" s="127"/>
      <c r="N151" s="157">
        <v>1</v>
      </c>
      <c r="O151" s="149">
        <f t="shared" si="41"/>
        <v>25.4</v>
      </c>
      <c r="P151" s="150">
        <v>0</v>
      </c>
      <c r="Q151" s="84">
        <f t="shared" si="47"/>
        <v>0</v>
      </c>
      <c r="R151" s="86"/>
      <c r="S151" s="203">
        <f t="shared" si="45"/>
        <v>1</v>
      </c>
      <c r="T151" s="197">
        <v>5</v>
      </c>
      <c r="U151" s="153">
        <v>24</v>
      </c>
      <c r="V151" s="153">
        <v>1</v>
      </c>
      <c r="W151" s="204">
        <v>35</v>
      </c>
      <c r="X151" s="99">
        <f t="shared" si="42"/>
        <v>35.01</v>
      </c>
      <c r="Y151" s="153">
        <v>13.2</v>
      </c>
      <c r="Z151" s="99">
        <f t="shared" si="43"/>
        <v>33</v>
      </c>
      <c r="AA151" s="155">
        <v>1.291E-2</v>
      </c>
      <c r="AB151" s="93">
        <f t="shared" si="44"/>
        <v>2.097626716077005E-2</v>
      </c>
      <c r="AC151" s="94">
        <f t="shared" si="46"/>
        <v>0.25903109178386469</v>
      </c>
      <c r="AE151" s="5" t="s">
        <v>36</v>
      </c>
      <c r="AF151" s="2">
        <v>9</v>
      </c>
      <c r="AG151" s="2">
        <v>10</v>
      </c>
      <c r="AH151" s="2"/>
    </row>
    <row r="152" spans="1:34" ht="23.1" customHeight="1" thickBot="1">
      <c r="A152" s="136"/>
      <c r="B152" s="136"/>
      <c r="C152" s="136"/>
      <c r="D152" s="128"/>
      <c r="E152" s="128"/>
      <c r="F152" s="128"/>
      <c r="G152" s="135"/>
      <c r="H152" s="142"/>
      <c r="I152" s="142"/>
      <c r="J152" s="142"/>
      <c r="K152" s="142"/>
      <c r="L152" s="137"/>
      <c r="N152" s="148">
        <v>0.75</v>
      </c>
      <c r="O152" s="149">
        <f t="shared" si="41"/>
        <v>19.049999999999997</v>
      </c>
      <c r="P152" s="150">
        <v>0</v>
      </c>
      <c r="Q152" s="84">
        <f t="shared" si="47"/>
        <v>0</v>
      </c>
      <c r="R152" s="86"/>
      <c r="S152" s="203">
        <f t="shared" si="45"/>
        <v>1</v>
      </c>
      <c r="T152" s="197">
        <v>15</v>
      </c>
      <c r="U152" s="153">
        <v>25</v>
      </c>
      <c r="V152" s="153">
        <v>1.3</v>
      </c>
      <c r="W152" s="204">
        <v>30</v>
      </c>
      <c r="X152" s="99">
        <f t="shared" si="42"/>
        <v>30.01</v>
      </c>
      <c r="Y152" s="153">
        <v>14.7</v>
      </c>
      <c r="Z152" s="99">
        <f t="shared" si="43"/>
        <v>28.3</v>
      </c>
      <c r="AA152" s="155">
        <v>1.2760000000000001E-2</v>
      </c>
      <c r="AB152" s="93">
        <f t="shared" si="44"/>
        <v>1.2631755539116486E-2</v>
      </c>
      <c r="AC152" s="94">
        <f t="shared" si="46"/>
        <v>0.22213878477222332</v>
      </c>
      <c r="AE152" s="5" t="s">
        <v>37</v>
      </c>
      <c r="AF152" s="3">
        <v>33.700000000000003</v>
      </c>
      <c r="AG152" s="3">
        <v>33</v>
      </c>
      <c r="AH152" s="3"/>
    </row>
    <row r="153" spans="1:34" ht="23.1" customHeight="1">
      <c r="N153" s="148">
        <v>0.5</v>
      </c>
      <c r="O153" s="149">
        <f t="shared" si="41"/>
        <v>12.7</v>
      </c>
      <c r="P153" s="150">
        <v>0</v>
      </c>
      <c r="Q153" s="84">
        <f t="shared" si="47"/>
        <v>0</v>
      </c>
      <c r="R153" s="86"/>
      <c r="S153" s="203">
        <f t="shared" si="45"/>
        <v>1</v>
      </c>
      <c r="T153" s="197">
        <v>30</v>
      </c>
      <c r="U153" s="153">
        <v>25</v>
      </c>
      <c r="V153" s="153">
        <v>1.3</v>
      </c>
      <c r="W153" s="204">
        <v>27</v>
      </c>
      <c r="X153" s="99">
        <f t="shared" si="42"/>
        <v>27.01</v>
      </c>
      <c r="Y153" s="153">
        <v>15</v>
      </c>
      <c r="Z153" s="99">
        <f t="shared" si="43"/>
        <v>25.3</v>
      </c>
      <c r="AA153" s="155">
        <v>1.2760000000000001E-2</v>
      </c>
      <c r="AB153" s="93">
        <f t="shared" si="44"/>
        <v>9.0226825279403466E-3</v>
      </c>
      <c r="AC153" s="94">
        <f t="shared" si="46"/>
        <v>0.1985905037009629</v>
      </c>
      <c r="AE153" s="5" t="s">
        <v>24</v>
      </c>
      <c r="AF153" s="3">
        <f>AF152*(AF151/25)^0.12</f>
        <v>29.81166284711804</v>
      </c>
      <c r="AG153" s="3">
        <f>AG152*(AG151/25)^0.12</f>
        <v>29.563860124737676</v>
      </c>
      <c r="AH153" s="3"/>
    </row>
    <row r="154" spans="1:34" ht="23.1" customHeight="1">
      <c r="N154" s="148">
        <v>0.375</v>
      </c>
      <c r="O154" s="149">
        <f t="shared" si="41"/>
        <v>9.5249999999999986</v>
      </c>
      <c r="P154" s="150">
        <v>0</v>
      </c>
      <c r="Q154" s="84">
        <f t="shared" si="47"/>
        <v>0</v>
      </c>
      <c r="R154" s="87"/>
      <c r="S154" s="203">
        <f t="shared" si="45"/>
        <v>1</v>
      </c>
      <c r="T154" s="197">
        <v>60</v>
      </c>
      <c r="U154" s="153">
        <v>25</v>
      </c>
      <c r="V154" s="153">
        <v>1.3</v>
      </c>
      <c r="W154" s="204">
        <v>23</v>
      </c>
      <c r="X154" s="99">
        <f t="shared" si="42"/>
        <v>23.01</v>
      </c>
      <c r="Y154" s="153">
        <v>15.2</v>
      </c>
      <c r="Z154" s="99">
        <f t="shared" si="43"/>
        <v>21.3</v>
      </c>
      <c r="AA154" s="155">
        <v>1.2760000000000001E-2</v>
      </c>
      <c r="AB154" s="93">
        <f t="shared" si="44"/>
        <v>6.4223924929369845E-3</v>
      </c>
      <c r="AC154" s="94">
        <f t="shared" si="46"/>
        <v>0.16719279560594902</v>
      </c>
      <c r="AG154" s="9">
        <f>(AF153+AG153)/2</f>
        <v>29.687761485927858</v>
      </c>
    </row>
    <row r="155" spans="1:34" ht="23.1" customHeight="1">
      <c r="N155" s="157">
        <v>4</v>
      </c>
      <c r="O155" s="149">
        <v>4.75</v>
      </c>
      <c r="P155" s="150">
        <v>0</v>
      </c>
      <c r="Q155" s="84">
        <f t="shared" si="47"/>
        <v>0</v>
      </c>
      <c r="R155" s="84">
        <v>1</v>
      </c>
      <c r="S155" s="203">
        <f t="shared" si="45"/>
        <v>1</v>
      </c>
      <c r="T155" s="197">
        <v>250</v>
      </c>
      <c r="U155" s="153">
        <v>25</v>
      </c>
      <c r="V155" s="153">
        <v>1.3</v>
      </c>
      <c r="W155" s="204">
        <v>18</v>
      </c>
      <c r="X155" s="99">
        <f t="shared" si="42"/>
        <v>18.010000000000002</v>
      </c>
      <c r="Y155" s="153">
        <v>15.3</v>
      </c>
      <c r="Z155" s="99">
        <f t="shared" si="43"/>
        <v>16.3</v>
      </c>
      <c r="AA155" s="155">
        <v>1.2760000000000001E-2</v>
      </c>
      <c r="AB155" s="93">
        <f t="shared" si="44"/>
        <v>3.1566496669728811E-3</v>
      </c>
      <c r="AC155" s="94">
        <f t="shared" si="46"/>
        <v>0.12794566048718162</v>
      </c>
    </row>
    <row r="156" spans="1:34" ht="23.1" customHeight="1">
      <c r="D156" s="1"/>
      <c r="N156" s="157">
        <v>10</v>
      </c>
      <c r="O156" s="149">
        <v>2</v>
      </c>
      <c r="P156" s="150">
        <v>60</v>
      </c>
      <c r="Q156" s="84">
        <f>P156/P$163</f>
        <v>0.13869625520110956</v>
      </c>
      <c r="R156" s="84">
        <f t="shared" ref="R156:R162" si="48">R155-Q156</f>
        <v>0.86130374479889049</v>
      </c>
      <c r="S156" s="203">
        <f>R156*S$155</f>
        <v>0.86130374479889049</v>
      </c>
      <c r="T156" s="197">
        <v>1440</v>
      </c>
      <c r="U156" s="153">
        <v>26</v>
      </c>
      <c r="V156" s="153">
        <v>1.65</v>
      </c>
      <c r="W156" s="204">
        <v>12</v>
      </c>
      <c r="X156" s="99">
        <f t="shared" si="42"/>
        <v>12.01</v>
      </c>
      <c r="Y156" s="153">
        <v>15.5</v>
      </c>
      <c r="Z156" s="99">
        <f t="shared" si="43"/>
        <v>10.65</v>
      </c>
      <c r="AA156" s="155">
        <v>1.2630000000000001E-2</v>
      </c>
      <c r="AB156" s="120">
        <v>1E-3</v>
      </c>
      <c r="AC156" s="94">
        <f t="shared" si="46"/>
        <v>8.3596397802974509E-2</v>
      </c>
    </row>
    <row r="157" spans="1:34" ht="23.1" customHeight="1">
      <c r="N157" s="157">
        <v>20</v>
      </c>
      <c r="O157" s="149">
        <v>0.85</v>
      </c>
      <c r="P157" s="150">
        <v>59.1</v>
      </c>
      <c r="Q157" s="84">
        <f t="shared" ref="Q157:Q163" si="49">P157/P$163</f>
        <v>0.13661581137309292</v>
      </c>
      <c r="R157" s="84">
        <f t="shared" si="48"/>
        <v>0.72468793342579763</v>
      </c>
      <c r="S157" s="203">
        <f t="shared" ref="S157:S162" si="50">R157*S$155</f>
        <v>0.72468793342579763</v>
      </c>
      <c r="T157" s="198" t="s">
        <v>14</v>
      </c>
      <c r="U157" s="158" t="s">
        <v>15</v>
      </c>
      <c r="V157" s="158" t="s">
        <v>16</v>
      </c>
      <c r="W157" s="158" t="s">
        <v>17</v>
      </c>
      <c r="X157" s="100" t="s">
        <v>18</v>
      </c>
      <c r="Y157" s="158" t="s">
        <v>19</v>
      </c>
      <c r="Z157" s="100" t="s">
        <v>33</v>
      </c>
      <c r="AA157" s="151"/>
      <c r="AB157" s="95"/>
      <c r="AC157" s="101"/>
    </row>
    <row r="158" spans="1:34" ht="23.1" customHeight="1">
      <c r="N158" s="157">
        <v>30</v>
      </c>
      <c r="O158" s="149">
        <v>0.59499999999999997</v>
      </c>
      <c r="P158" s="150">
        <v>29.2</v>
      </c>
      <c r="Q158" s="84">
        <f t="shared" si="49"/>
        <v>6.7498844197873317E-2</v>
      </c>
      <c r="R158" s="84">
        <f t="shared" si="48"/>
        <v>0.65718908922792429</v>
      </c>
      <c r="S158" s="203">
        <f t="shared" si="50"/>
        <v>0.65718908922792429</v>
      </c>
      <c r="T158" s="199">
        <v>49.2</v>
      </c>
      <c r="U158" s="160" t="s">
        <v>64</v>
      </c>
      <c r="V158" s="160" t="s">
        <v>32</v>
      </c>
      <c r="W158" s="160">
        <v>3</v>
      </c>
      <c r="X158" s="102">
        <f>Y158*1.65/((Y158-1)*2.65)</f>
        <v>0.99326145552560641</v>
      </c>
      <c r="Y158" s="160">
        <v>2.68</v>
      </c>
      <c r="Z158" s="96">
        <v>0.01</v>
      </c>
      <c r="AA158" s="151"/>
      <c r="AB158" s="95"/>
      <c r="AC158" s="101"/>
    </row>
    <row r="159" spans="1:34" ht="23.1" customHeight="1">
      <c r="N159" s="157">
        <v>50</v>
      </c>
      <c r="O159" s="149">
        <v>0.29699999999999999</v>
      </c>
      <c r="P159" s="150">
        <v>37.299999999999997</v>
      </c>
      <c r="Q159" s="84">
        <f t="shared" si="49"/>
        <v>8.6222838650023101E-2</v>
      </c>
      <c r="R159" s="84">
        <f t="shared" si="48"/>
        <v>0.57096625057790118</v>
      </c>
      <c r="S159" s="203">
        <f t="shared" si="50"/>
        <v>0.57096625057790118</v>
      </c>
      <c r="T159" s="200" t="s">
        <v>20</v>
      </c>
      <c r="U159" s="163">
        <f>S161</f>
        <v>0.38881183541377728</v>
      </c>
      <c r="V159" s="162" t="s">
        <v>22</v>
      </c>
      <c r="W159" s="163">
        <f>S155</f>
        <v>1</v>
      </c>
      <c r="X159" s="103" t="s">
        <v>24</v>
      </c>
      <c r="Y159" s="164">
        <f>B149</f>
        <v>51</v>
      </c>
      <c r="Z159" s="104"/>
      <c r="AA159" s="165"/>
      <c r="AB159" s="105"/>
      <c r="AC159" s="106"/>
    </row>
    <row r="160" spans="1:34" ht="23.1" customHeight="1">
      <c r="N160" s="157">
        <v>100</v>
      </c>
      <c r="O160" s="149">
        <v>0.14899999999999999</v>
      </c>
      <c r="P160" s="150">
        <v>49.8</v>
      </c>
      <c r="Q160" s="84">
        <f t="shared" si="49"/>
        <v>0.11511789181692093</v>
      </c>
      <c r="R160" s="84">
        <f t="shared" si="48"/>
        <v>0.45584835876098023</v>
      </c>
      <c r="S160" s="203">
        <f t="shared" si="50"/>
        <v>0.45584835876098023</v>
      </c>
      <c r="T160" s="200" t="s">
        <v>21</v>
      </c>
      <c r="U160" s="163">
        <f>1-U159</f>
        <v>0.61118816458622272</v>
      </c>
      <c r="V160" s="162" t="s">
        <v>23</v>
      </c>
      <c r="W160" s="163">
        <f>1-W159</f>
        <v>0</v>
      </c>
      <c r="X160" s="103" t="s">
        <v>25</v>
      </c>
      <c r="Y160" s="164">
        <f>B151</f>
        <v>18.399999999999999</v>
      </c>
      <c r="Z160" s="107"/>
      <c r="AA160" s="166"/>
      <c r="AB160" s="107"/>
      <c r="AC160" s="106"/>
    </row>
    <row r="161" spans="10:29" ht="23.1" customHeight="1">
      <c r="N161" s="157">
        <v>200</v>
      </c>
      <c r="O161" s="194">
        <v>7.4999999999999997E-2</v>
      </c>
      <c r="P161" s="150">
        <v>29</v>
      </c>
      <c r="Q161" s="84">
        <f t="shared" si="49"/>
        <v>6.7036523347202961E-2</v>
      </c>
      <c r="R161" s="84">
        <f t="shared" si="48"/>
        <v>0.38881183541377728</v>
      </c>
      <c r="S161" s="203">
        <f t="shared" si="50"/>
        <v>0.38881183541377728</v>
      </c>
      <c r="T161" s="200" t="s">
        <v>26</v>
      </c>
      <c r="U161" s="168">
        <f>Y161/W161</f>
        <v>175</v>
      </c>
      <c r="V161" s="162" t="s">
        <v>27</v>
      </c>
      <c r="W161" s="169">
        <v>0.2</v>
      </c>
      <c r="X161" s="103" t="s">
        <v>29</v>
      </c>
      <c r="Y161" s="169">
        <v>35</v>
      </c>
      <c r="Z161" s="107"/>
      <c r="AA161" s="166"/>
      <c r="AB161" s="107"/>
      <c r="AC161" s="106"/>
    </row>
    <row r="162" spans="10:29" ht="23.1" customHeight="1" thickBot="1">
      <c r="N162" s="167" t="s">
        <v>5</v>
      </c>
      <c r="O162" s="149">
        <v>0</v>
      </c>
      <c r="P162" s="152">
        <f>432.6-SUM(P156:P161)</f>
        <v>168.20000000000005</v>
      </c>
      <c r="Q162" s="84">
        <f t="shared" si="49"/>
        <v>0.38881183541377723</v>
      </c>
      <c r="R162" s="84">
        <f t="shared" si="48"/>
        <v>0</v>
      </c>
      <c r="S162" s="203">
        <f t="shared" si="50"/>
        <v>0</v>
      </c>
      <c r="T162" s="201" t="s">
        <v>62</v>
      </c>
      <c r="U162" s="174">
        <f>W162^2/(W161*Y161)</f>
        <v>32.142857142857146</v>
      </c>
      <c r="V162" s="173" t="s">
        <v>28</v>
      </c>
      <c r="W162" s="175">
        <v>15</v>
      </c>
      <c r="X162" s="108" t="s">
        <v>35</v>
      </c>
      <c r="Y162" s="175">
        <f>0.73*(Y159-20)</f>
        <v>22.63</v>
      </c>
      <c r="Z162" s="109"/>
      <c r="AA162" s="176"/>
      <c r="AB162" s="109"/>
      <c r="AC162" s="110"/>
    </row>
    <row r="163" spans="10:29" ht="21" customHeight="1" thickBot="1">
      <c r="N163" s="170" t="s">
        <v>6</v>
      </c>
      <c r="O163" s="171"/>
      <c r="P163" s="172">
        <f>SUM(P156:P162)</f>
        <v>432.6</v>
      </c>
      <c r="Q163" s="88">
        <f t="shared" si="49"/>
        <v>1</v>
      </c>
      <c r="R163" s="249"/>
      <c r="S163" s="285"/>
    </row>
    <row r="164" spans="10:29" ht="21" customHeight="1"/>
    <row r="165" spans="10:29" ht="21" customHeight="1"/>
    <row r="166" spans="10:29" ht="21" customHeight="1">
      <c r="J166" s="240"/>
      <c r="K166" s="240"/>
      <c r="L166" s="240"/>
    </row>
    <row r="167" spans="10:29" ht="21" customHeight="1"/>
    <row r="168" spans="10:29" ht="21" customHeight="1"/>
    <row r="169" spans="10:29" ht="21" customHeight="1"/>
    <row r="170" spans="10:29" ht="21" customHeight="1"/>
    <row r="171" spans="10:29" ht="21" customHeight="1"/>
    <row r="172" spans="10:29" ht="21" customHeight="1"/>
    <row r="173" spans="10:29" ht="21" customHeight="1"/>
    <row r="174" spans="10:29" ht="21" customHeight="1"/>
    <row r="175" spans="10:29" ht="21" customHeight="1"/>
    <row r="176" spans="10:29" ht="21" customHeight="1"/>
    <row r="177" spans="1:34" ht="21" customHeight="1"/>
    <row r="178" spans="1:34" ht="21" customHeight="1"/>
    <row r="179" spans="1:34" ht="21" customHeight="1" thickBot="1">
      <c r="F179" s="295"/>
      <c r="G179" s="295"/>
      <c r="H179" s="295"/>
      <c r="I179" s="295"/>
      <c r="J179" s="295"/>
      <c r="K179" s="122"/>
    </row>
    <row r="180" spans="1:34" ht="24.75" customHeight="1">
      <c r="A180" s="261" t="str">
        <f>A146</f>
        <v>مهندسین مشاور کد آزمون</v>
      </c>
      <c r="B180" s="261"/>
      <c r="C180" s="261"/>
      <c r="D180" s="261"/>
      <c r="E180" s="261"/>
      <c r="F180" s="261"/>
      <c r="G180" s="261"/>
      <c r="H180" s="261"/>
      <c r="I180" s="261"/>
      <c r="J180" s="261"/>
      <c r="K180" s="261"/>
      <c r="L180" s="261"/>
      <c r="N180" s="271">
        <v>3480</v>
      </c>
      <c r="O180" s="283"/>
      <c r="P180" s="284"/>
      <c r="Q180" s="243" t="s">
        <v>65</v>
      </c>
      <c r="R180" s="244"/>
      <c r="S180" s="245"/>
      <c r="T180" s="281" t="s">
        <v>8</v>
      </c>
      <c r="U180" s="253" t="s">
        <v>63</v>
      </c>
      <c r="V180" s="247" t="s">
        <v>9</v>
      </c>
      <c r="W180" s="247" t="s">
        <v>10</v>
      </c>
      <c r="X180" s="251" t="s">
        <v>11</v>
      </c>
      <c r="Y180" s="247" t="s">
        <v>30</v>
      </c>
      <c r="Z180" s="251" t="s">
        <v>34</v>
      </c>
      <c r="AA180" s="247" t="s">
        <v>12</v>
      </c>
      <c r="AB180" s="89" t="s">
        <v>31</v>
      </c>
      <c r="AC180" s="90" t="s">
        <v>13</v>
      </c>
    </row>
    <row r="181" spans="1:34" ht="27.75" customHeight="1">
      <c r="A181" s="261"/>
      <c r="B181" s="261"/>
      <c r="C181" s="261"/>
      <c r="D181" s="261"/>
      <c r="E181" s="261"/>
      <c r="F181" s="261"/>
      <c r="G181" s="261"/>
      <c r="H181" s="261"/>
      <c r="I181" s="261"/>
      <c r="J181" s="261"/>
      <c r="K181" s="261"/>
      <c r="L181" s="261"/>
      <c r="N181" s="145" t="s">
        <v>0</v>
      </c>
      <c r="O181" s="146" t="s">
        <v>1</v>
      </c>
      <c r="P181" s="146" t="s">
        <v>4</v>
      </c>
      <c r="Q181" s="91" t="s">
        <v>3</v>
      </c>
      <c r="R181" s="112" t="s">
        <v>7</v>
      </c>
      <c r="S181" s="202" t="s">
        <v>2</v>
      </c>
      <c r="T181" s="282"/>
      <c r="U181" s="254"/>
      <c r="V181" s="248"/>
      <c r="W181" s="248"/>
      <c r="X181" s="252"/>
      <c r="Y181" s="248"/>
      <c r="Z181" s="252"/>
      <c r="AA181" s="248"/>
      <c r="AB181" s="93">
        <f>O195</f>
        <v>7.4999999999999997E-2</v>
      </c>
      <c r="AC181" s="94">
        <f>S195</f>
        <v>0.20870425614704732</v>
      </c>
    </row>
    <row r="182" spans="1:34" ht="30" customHeight="1">
      <c r="A182" s="262" t="s">
        <v>76</v>
      </c>
      <c r="B182" s="262"/>
      <c r="C182" s="262"/>
      <c r="D182" s="262"/>
      <c r="E182" s="262"/>
      <c r="F182" s="262"/>
      <c r="G182" s="262"/>
      <c r="H182" s="262"/>
      <c r="I182" s="262"/>
      <c r="J182" s="262"/>
      <c r="K182" s="262"/>
      <c r="L182" s="262"/>
      <c r="N182" s="148">
        <v>2.5</v>
      </c>
      <c r="O182" s="149">
        <f t="shared" ref="O182:O188" si="51">N182*25.4</f>
        <v>63.5</v>
      </c>
      <c r="P182" s="150">
        <v>0</v>
      </c>
      <c r="Q182" s="82"/>
      <c r="R182" s="83"/>
      <c r="S182" s="203">
        <v>1</v>
      </c>
      <c r="T182" s="197">
        <v>0.5</v>
      </c>
      <c r="U182" s="153">
        <v>25</v>
      </c>
      <c r="V182" s="153">
        <v>1.3</v>
      </c>
      <c r="W182" s="204">
        <v>51</v>
      </c>
      <c r="X182" s="99">
        <f t="shared" ref="X182:X190" si="52">W182+Z$52</f>
        <v>51.01</v>
      </c>
      <c r="Y182" s="153">
        <v>8.8000000000000007</v>
      </c>
      <c r="Z182" s="99">
        <f t="shared" ref="Z182:Z190" si="53">W182+V182-W$52</f>
        <v>49.3</v>
      </c>
      <c r="AA182" s="186">
        <v>1.2760000000000001E-2</v>
      </c>
      <c r="AB182" s="93">
        <f t="shared" ref="AB182:AB189" si="54">(Y182/T182)^0.5*AA182</f>
        <v>5.3531203610604539E-2</v>
      </c>
      <c r="AC182" s="94">
        <f>Z182*X$192/T$192*AC$181</f>
        <v>0.2039444383467563</v>
      </c>
    </row>
    <row r="183" spans="1:34" ht="24" customHeight="1">
      <c r="A183" s="133" t="s">
        <v>69</v>
      </c>
      <c r="B183" s="121">
        <v>46.3</v>
      </c>
      <c r="C183" s="144" t="s">
        <v>88</v>
      </c>
      <c r="D183" s="267" t="s">
        <v>66</v>
      </c>
      <c r="E183" s="268"/>
      <c r="F183" s="269" t="str">
        <f>F149</f>
        <v>پايان نامه آرش حافظي</v>
      </c>
      <c r="G183" s="267"/>
      <c r="H183" s="267"/>
      <c r="I183" s="267"/>
      <c r="J183" s="267"/>
      <c r="K183" s="126" t="s">
        <v>73</v>
      </c>
      <c r="L183" s="127"/>
      <c r="N183" s="156">
        <v>2</v>
      </c>
      <c r="O183" s="149">
        <f t="shared" si="51"/>
        <v>50.8</v>
      </c>
      <c r="P183" s="150">
        <v>0</v>
      </c>
      <c r="Q183" s="84">
        <f>P183/N$180</f>
        <v>0</v>
      </c>
      <c r="R183" s="85"/>
      <c r="S183" s="203">
        <f t="shared" ref="S183:S189" si="55">S182-Q183</f>
        <v>1</v>
      </c>
      <c r="T183" s="197">
        <v>1</v>
      </c>
      <c r="U183" s="153">
        <v>25</v>
      </c>
      <c r="V183" s="153">
        <v>1.3</v>
      </c>
      <c r="W183" s="204">
        <v>49</v>
      </c>
      <c r="X183" s="99">
        <f t="shared" si="52"/>
        <v>49.01</v>
      </c>
      <c r="Y183" s="153">
        <v>9.1999999999999993</v>
      </c>
      <c r="Z183" s="99">
        <f t="shared" si="53"/>
        <v>47.3</v>
      </c>
      <c r="AA183" s="186">
        <v>1.2760000000000001E-2</v>
      </c>
      <c r="AB183" s="93">
        <f t="shared" si="54"/>
        <v>3.870299626643911E-2</v>
      </c>
      <c r="AC183" s="94">
        <f t="shared" ref="AC183:AC190" si="56">Z183*X$192/T$192*AC$181</f>
        <v>0.19567083030023477</v>
      </c>
    </row>
    <row r="184" spans="1:34" ht="24" customHeight="1" thickBot="1">
      <c r="A184" s="133" t="s">
        <v>70</v>
      </c>
      <c r="B184" s="121">
        <v>32.6</v>
      </c>
      <c r="C184" s="124">
        <f>C150</f>
        <v>0</v>
      </c>
      <c r="D184" s="267" t="s">
        <v>67</v>
      </c>
      <c r="E184" s="268"/>
      <c r="F184" s="269">
        <f>F150</f>
        <v>0</v>
      </c>
      <c r="G184" s="267"/>
      <c r="H184" s="267"/>
      <c r="I184" s="267"/>
      <c r="J184" s="267"/>
      <c r="K184" s="126" t="s">
        <v>74</v>
      </c>
      <c r="L184" s="127"/>
      <c r="N184" s="148">
        <v>1.5</v>
      </c>
      <c r="O184" s="149">
        <f t="shared" si="51"/>
        <v>38.099999999999994</v>
      </c>
      <c r="P184" s="150">
        <v>0</v>
      </c>
      <c r="Q184" s="84">
        <f t="shared" ref="Q184:Q189" si="57">P184/N$180</f>
        <v>0</v>
      </c>
      <c r="R184" s="86"/>
      <c r="S184" s="203">
        <f t="shared" si="55"/>
        <v>1</v>
      </c>
      <c r="T184" s="197">
        <v>2</v>
      </c>
      <c r="U184" s="153">
        <v>25</v>
      </c>
      <c r="V184" s="153">
        <v>1.3</v>
      </c>
      <c r="W184" s="204">
        <v>46</v>
      </c>
      <c r="X184" s="99">
        <f t="shared" si="52"/>
        <v>46.01</v>
      </c>
      <c r="Y184" s="153">
        <v>10.199999999999999</v>
      </c>
      <c r="Z184" s="99">
        <f t="shared" si="53"/>
        <v>44.3</v>
      </c>
      <c r="AA184" s="186">
        <v>1.2760000000000001E-2</v>
      </c>
      <c r="AB184" s="93">
        <f t="shared" si="54"/>
        <v>2.8816137145703618E-2</v>
      </c>
      <c r="AC184" s="94">
        <f t="shared" si="56"/>
        <v>0.18326041823045244</v>
      </c>
    </row>
    <row r="185" spans="1:34" ht="24" customHeight="1" thickBot="1">
      <c r="A185" s="133" t="s">
        <v>71</v>
      </c>
      <c r="B185" s="121">
        <f>B183-B184</f>
        <v>13.699999999999996</v>
      </c>
      <c r="C185" s="125">
        <f>C151+1</f>
        <v>6</v>
      </c>
      <c r="D185" s="267" t="s">
        <v>68</v>
      </c>
      <c r="E185" s="268"/>
      <c r="F185" s="269" t="str">
        <f>F151</f>
        <v xml:space="preserve">  توسط مهندسین مشاور کد آزمون</v>
      </c>
      <c r="G185" s="267"/>
      <c r="H185" s="267"/>
      <c r="I185" s="267"/>
      <c r="J185" s="267"/>
      <c r="K185" s="126" t="s">
        <v>75</v>
      </c>
      <c r="L185" s="127"/>
      <c r="N185" s="157">
        <v>1</v>
      </c>
      <c r="O185" s="149">
        <f t="shared" si="51"/>
        <v>25.4</v>
      </c>
      <c r="P185" s="150">
        <v>385.4</v>
      </c>
      <c r="Q185" s="84">
        <f t="shared" si="57"/>
        <v>0.1107471264367816</v>
      </c>
      <c r="R185" s="86"/>
      <c r="S185" s="203">
        <f t="shared" si="55"/>
        <v>0.88925287356321836</v>
      </c>
      <c r="T185" s="197">
        <v>5</v>
      </c>
      <c r="U185" s="153">
        <v>25</v>
      </c>
      <c r="V185" s="153">
        <v>1.3</v>
      </c>
      <c r="W185" s="204">
        <v>40</v>
      </c>
      <c r="X185" s="99">
        <f t="shared" si="52"/>
        <v>40.01</v>
      </c>
      <c r="Y185" s="153">
        <v>11.5</v>
      </c>
      <c r="Z185" s="99">
        <f t="shared" si="53"/>
        <v>38.299999999999997</v>
      </c>
      <c r="AA185" s="186">
        <v>1.2760000000000001E-2</v>
      </c>
      <c r="AB185" s="93">
        <f t="shared" si="54"/>
        <v>1.9351498133219555E-2</v>
      </c>
      <c r="AC185" s="94">
        <f t="shared" si="56"/>
        <v>0.15843959409088776</v>
      </c>
      <c r="AE185" s="5" t="s">
        <v>36</v>
      </c>
      <c r="AF185" s="2">
        <v>12</v>
      </c>
      <c r="AG185" s="2">
        <v>10</v>
      </c>
      <c r="AH185" s="2">
        <v>22</v>
      </c>
    </row>
    <row r="186" spans="1:34" ht="24" customHeight="1" thickBot="1">
      <c r="A186" s="136"/>
      <c r="B186" s="136"/>
      <c r="C186" s="136"/>
      <c r="D186" s="128"/>
      <c r="E186" s="128"/>
      <c r="F186" s="128"/>
      <c r="G186" s="135"/>
      <c r="H186" s="142"/>
      <c r="I186" s="142"/>
      <c r="J186" s="142"/>
      <c r="K186" s="142"/>
      <c r="L186" s="137"/>
      <c r="N186" s="148">
        <v>0.75</v>
      </c>
      <c r="O186" s="149">
        <f t="shared" si="51"/>
        <v>19.049999999999997</v>
      </c>
      <c r="P186" s="150">
        <v>269.10000000000002</v>
      </c>
      <c r="Q186" s="84">
        <f t="shared" si="57"/>
        <v>7.7327586206896559E-2</v>
      </c>
      <c r="R186" s="86"/>
      <c r="S186" s="203">
        <f t="shared" si="55"/>
        <v>0.81192528735632186</v>
      </c>
      <c r="T186" s="197">
        <v>15</v>
      </c>
      <c r="U186" s="153">
        <v>25</v>
      </c>
      <c r="V186" s="153">
        <v>1.3</v>
      </c>
      <c r="W186" s="204">
        <v>32</v>
      </c>
      <c r="X186" s="99">
        <f t="shared" si="52"/>
        <v>32.01</v>
      </c>
      <c r="Y186" s="153">
        <v>12.9</v>
      </c>
      <c r="Z186" s="99">
        <f t="shared" si="53"/>
        <v>30.299999999999997</v>
      </c>
      <c r="AA186" s="186">
        <v>1.2760000000000001E-2</v>
      </c>
      <c r="AB186" s="93">
        <f t="shared" si="54"/>
        <v>1.1833137200252518E-2</v>
      </c>
      <c r="AC186" s="94">
        <f t="shared" si="56"/>
        <v>0.12534516190480155</v>
      </c>
      <c r="AE186" s="5" t="s">
        <v>37</v>
      </c>
      <c r="AF186" s="3">
        <v>31.46</v>
      </c>
      <c r="AG186" s="3">
        <v>32.479999999999997</v>
      </c>
      <c r="AH186" s="3">
        <v>55</v>
      </c>
    </row>
    <row r="187" spans="1:34" ht="24" customHeight="1">
      <c r="N187" s="148">
        <v>0.5</v>
      </c>
      <c r="O187" s="149">
        <f t="shared" si="51"/>
        <v>12.7</v>
      </c>
      <c r="P187" s="150">
        <v>423.2</v>
      </c>
      <c r="Q187" s="84">
        <f t="shared" si="57"/>
        <v>0.12160919540229885</v>
      </c>
      <c r="R187" s="86"/>
      <c r="S187" s="203">
        <f t="shared" si="55"/>
        <v>0.69031609195402299</v>
      </c>
      <c r="T187" s="197">
        <v>30</v>
      </c>
      <c r="U187" s="153">
        <v>18.3</v>
      </c>
      <c r="V187" s="153">
        <v>1.3</v>
      </c>
      <c r="W187" s="204">
        <v>29</v>
      </c>
      <c r="X187" s="99">
        <f t="shared" si="52"/>
        <v>29.01</v>
      </c>
      <c r="Y187" s="153">
        <v>14.5</v>
      </c>
      <c r="Z187" s="99">
        <f t="shared" si="53"/>
        <v>27.3</v>
      </c>
      <c r="AA187" s="186">
        <v>1.2760000000000001E-2</v>
      </c>
      <c r="AB187" s="93">
        <f t="shared" si="54"/>
        <v>8.8710300040825783E-3</v>
      </c>
      <c r="AC187" s="94">
        <f t="shared" si="56"/>
        <v>0.11293474983501922</v>
      </c>
      <c r="AE187" s="5" t="s">
        <v>24</v>
      </c>
      <c r="AF187" s="3">
        <f>AF186*(AF185/25)^0.12</f>
        <v>28.807639045912811</v>
      </c>
      <c r="AG187" s="3">
        <f>AG186*(AG185/25)^0.12</f>
        <v>29.098005359135747</v>
      </c>
      <c r="AH187" s="3">
        <f>AH186*(AH185/25)^0.12</f>
        <v>54.162737968084244</v>
      </c>
    </row>
    <row r="188" spans="1:34" ht="24" customHeight="1">
      <c r="N188" s="148">
        <v>0.375</v>
      </c>
      <c r="O188" s="149">
        <f t="shared" si="51"/>
        <v>9.5249999999999986</v>
      </c>
      <c r="P188" s="150">
        <v>233.8</v>
      </c>
      <c r="Q188" s="84">
        <f t="shared" si="57"/>
        <v>6.7183908045977014E-2</v>
      </c>
      <c r="R188" s="87"/>
      <c r="S188" s="203">
        <f t="shared" si="55"/>
        <v>0.62313218390804592</v>
      </c>
      <c r="T188" s="197">
        <v>60</v>
      </c>
      <c r="U188" s="153">
        <v>26</v>
      </c>
      <c r="V188" s="153">
        <v>1</v>
      </c>
      <c r="W188" s="204">
        <v>25</v>
      </c>
      <c r="X188" s="99">
        <f t="shared" si="52"/>
        <v>25.01</v>
      </c>
      <c r="Y188" s="153">
        <v>14.8</v>
      </c>
      <c r="Z188" s="99">
        <f t="shared" si="53"/>
        <v>23</v>
      </c>
      <c r="AA188" s="186">
        <v>1.2630000000000001E-2</v>
      </c>
      <c r="AB188" s="93">
        <f t="shared" si="54"/>
        <v>6.2727587232413147E-3</v>
      </c>
      <c r="AC188" s="94">
        <f t="shared" si="56"/>
        <v>9.5146492534997879E-2</v>
      </c>
      <c r="AG188" s="9">
        <f>(AF187+AG187)/2</f>
        <v>28.952822202524281</v>
      </c>
    </row>
    <row r="189" spans="1:34" ht="24" customHeight="1">
      <c r="N189" s="157">
        <v>4</v>
      </c>
      <c r="O189" s="149">
        <v>4.75</v>
      </c>
      <c r="P189" s="150">
        <v>429.7</v>
      </c>
      <c r="Q189" s="84">
        <f t="shared" si="57"/>
        <v>0.12347701149425287</v>
      </c>
      <c r="R189" s="84">
        <v>1</v>
      </c>
      <c r="S189" s="203">
        <f t="shared" si="55"/>
        <v>0.49965517241379304</v>
      </c>
      <c r="T189" s="197">
        <v>250</v>
      </c>
      <c r="U189" s="153">
        <v>26</v>
      </c>
      <c r="V189" s="153">
        <v>1.3</v>
      </c>
      <c r="W189" s="204">
        <v>19</v>
      </c>
      <c r="X189" s="99">
        <f t="shared" si="52"/>
        <v>19.010000000000002</v>
      </c>
      <c r="Y189" s="153">
        <v>15.2</v>
      </c>
      <c r="Z189" s="99">
        <f t="shared" si="53"/>
        <v>17.3</v>
      </c>
      <c r="AA189" s="186">
        <v>1.2630000000000001E-2</v>
      </c>
      <c r="AB189" s="93">
        <f t="shared" si="54"/>
        <v>3.114261954299927E-3</v>
      </c>
      <c r="AC189" s="94">
        <f t="shared" si="56"/>
        <v>7.1566709602411446E-2</v>
      </c>
    </row>
    <row r="190" spans="1:34" ht="24" customHeight="1">
      <c r="D190" s="1"/>
      <c r="N190" s="157">
        <v>10</v>
      </c>
      <c r="O190" s="149">
        <v>2</v>
      </c>
      <c r="P190" s="150">
        <v>110.8</v>
      </c>
      <c r="Q190" s="84">
        <f>P190/P$197</f>
        <v>0.19845960952892711</v>
      </c>
      <c r="R190" s="84">
        <f t="shared" ref="R190:R196" si="58">R189-Q190</f>
        <v>0.80154039047107295</v>
      </c>
      <c r="S190" s="203">
        <f>R190*S$189</f>
        <v>0.40049380199744294</v>
      </c>
      <c r="T190" s="197">
        <v>1440</v>
      </c>
      <c r="U190" s="153">
        <v>20</v>
      </c>
      <c r="V190" s="153">
        <v>1.3</v>
      </c>
      <c r="W190" s="204">
        <v>14</v>
      </c>
      <c r="X190" s="99">
        <f t="shared" si="52"/>
        <v>14.01</v>
      </c>
      <c r="Y190" s="153">
        <v>15.4</v>
      </c>
      <c r="Z190" s="99">
        <f t="shared" si="53"/>
        <v>12.3</v>
      </c>
      <c r="AA190" s="186">
        <v>1.221E-2</v>
      </c>
      <c r="AB190" s="120">
        <v>1E-3</v>
      </c>
      <c r="AC190" s="94">
        <f t="shared" si="56"/>
        <v>5.0882689486107559E-2</v>
      </c>
    </row>
    <row r="191" spans="1:34" ht="24" customHeight="1">
      <c r="N191" s="157">
        <v>20</v>
      </c>
      <c r="O191" s="149">
        <v>0.85</v>
      </c>
      <c r="P191" s="150">
        <v>81.900000000000006</v>
      </c>
      <c r="Q191" s="84">
        <f t="shared" ref="Q191:Q197" si="59">P191/P$197</f>
        <v>0.14669532509403549</v>
      </c>
      <c r="R191" s="84">
        <f t="shared" si="58"/>
        <v>0.65484506537703746</v>
      </c>
      <c r="S191" s="203">
        <f t="shared" ref="S191:S196" si="60">R191*S$189</f>
        <v>0.32719672404528521</v>
      </c>
      <c r="T191" s="198" t="s">
        <v>14</v>
      </c>
      <c r="U191" s="158" t="s">
        <v>15</v>
      </c>
      <c r="V191" s="158" t="s">
        <v>16</v>
      </c>
      <c r="W191" s="158" t="s">
        <v>17</v>
      </c>
      <c r="X191" s="100" t="s">
        <v>18</v>
      </c>
      <c r="Y191" s="158" t="s">
        <v>19</v>
      </c>
      <c r="Z191" s="100" t="s">
        <v>33</v>
      </c>
      <c r="AA191" s="151"/>
      <c r="AB191" s="95"/>
      <c r="AC191" s="101"/>
    </row>
    <row r="192" spans="1:34" ht="24" customHeight="1">
      <c r="N192" s="157">
        <v>30</v>
      </c>
      <c r="O192" s="149">
        <v>0.59499999999999997</v>
      </c>
      <c r="P192" s="150">
        <v>35</v>
      </c>
      <c r="Q192" s="84">
        <f t="shared" si="59"/>
        <v>6.2690309869245925E-2</v>
      </c>
      <c r="R192" s="84">
        <f t="shared" si="58"/>
        <v>0.59215475550779151</v>
      </c>
      <c r="S192" s="203">
        <f t="shared" si="60"/>
        <v>0.29587318645889304</v>
      </c>
      <c r="T192" s="199">
        <v>50</v>
      </c>
      <c r="U192" s="160" t="s">
        <v>64</v>
      </c>
      <c r="V192" s="160" t="s">
        <v>32</v>
      </c>
      <c r="W192" s="160">
        <v>3</v>
      </c>
      <c r="X192" s="102">
        <f>Y192*1.65/((Y192-1)*2.65)</f>
        <v>0.99106843809311151</v>
      </c>
      <c r="Y192" s="160">
        <v>2.69</v>
      </c>
      <c r="Z192" s="96">
        <v>0.01</v>
      </c>
      <c r="AA192" s="151"/>
      <c r="AB192" s="95"/>
      <c r="AC192" s="101"/>
    </row>
    <row r="193" spans="10:29" ht="24" customHeight="1">
      <c r="N193" s="157">
        <v>50</v>
      </c>
      <c r="O193" s="149">
        <v>0.29699999999999999</v>
      </c>
      <c r="P193" s="150">
        <v>41.8</v>
      </c>
      <c r="Q193" s="84">
        <f t="shared" si="59"/>
        <v>7.487014150098513E-2</v>
      </c>
      <c r="R193" s="84">
        <f t="shared" si="58"/>
        <v>0.51728461400680636</v>
      </c>
      <c r="S193" s="203">
        <f t="shared" si="60"/>
        <v>0.25846393299857323</v>
      </c>
      <c r="T193" s="200" t="s">
        <v>20</v>
      </c>
      <c r="U193" s="163">
        <f>S195</f>
        <v>0.20870425614704732</v>
      </c>
      <c r="V193" s="162" t="s">
        <v>22</v>
      </c>
      <c r="W193" s="163">
        <f>S189</f>
        <v>0.49965517241379304</v>
      </c>
      <c r="X193" s="103" t="s">
        <v>24</v>
      </c>
      <c r="Y193" s="164">
        <f>B183</f>
        <v>46.3</v>
      </c>
      <c r="Z193" s="104"/>
      <c r="AA193" s="165"/>
      <c r="AB193" s="105"/>
      <c r="AC193" s="106"/>
    </row>
    <row r="194" spans="10:29" ht="24" customHeight="1">
      <c r="N194" s="157">
        <v>100</v>
      </c>
      <c r="O194" s="149">
        <v>0.14899999999999999</v>
      </c>
      <c r="P194" s="150">
        <v>41</v>
      </c>
      <c r="Q194" s="84">
        <f t="shared" si="59"/>
        <v>7.3437220132545236E-2</v>
      </c>
      <c r="R194" s="84">
        <f t="shared" si="58"/>
        <v>0.44384739387426114</v>
      </c>
      <c r="S194" s="203">
        <f t="shared" si="60"/>
        <v>0.22177064611165667</v>
      </c>
      <c r="T194" s="200" t="s">
        <v>21</v>
      </c>
      <c r="U194" s="163">
        <f>1-U193</f>
        <v>0.79129574385295265</v>
      </c>
      <c r="V194" s="162" t="s">
        <v>23</v>
      </c>
      <c r="W194" s="163">
        <f>1-W193</f>
        <v>0.50034482758620702</v>
      </c>
      <c r="X194" s="103" t="s">
        <v>25</v>
      </c>
      <c r="Y194" s="164">
        <f>B185</f>
        <v>13.699999999999996</v>
      </c>
      <c r="Z194" s="107"/>
      <c r="AA194" s="166"/>
      <c r="AB194" s="107"/>
      <c r="AC194" s="106"/>
    </row>
    <row r="195" spans="10:29" ht="24" customHeight="1">
      <c r="N195" s="157">
        <v>200</v>
      </c>
      <c r="O195" s="194">
        <v>7.4999999999999997E-2</v>
      </c>
      <c r="P195" s="150">
        <v>14.6</v>
      </c>
      <c r="Q195" s="84">
        <f t="shared" si="59"/>
        <v>2.61508149740283E-2</v>
      </c>
      <c r="R195" s="84">
        <f t="shared" si="58"/>
        <v>0.41769657890023282</v>
      </c>
      <c r="S195" s="203">
        <f t="shared" si="60"/>
        <v>0.20870425614704732</v>
      </c>
      <c r="T195" s="200" t="s">
        <v>26</v>
      </c>
      <c r="U195" s="168">
        <f>Y195/W195</f>
        <v>48</v>
      </c>
      <c r="V195" s="162" t="s">
        <v>27</v>
      </c>
      <c r="W195" s="169">
        <v>0.25</v>
      </c>
      <c r="X195" s="103" t="s">
        <v>29</v>
      </c>
      <c r="Y195" s="169">
        <v>12</v>
      </c>
      <c r="Z195" s="107"/>
      <c r="AA195" s="166"/>
      <c r="AB195" s="107"/>
      <c r="AC195" s="106"/>
    </row>
    <row r="196" spans="10:29" ht="24" customHeight="1" thickBot="1">
      <c r="N196" s="167" t="s">
        <v>5</v>
      </c>
      <c r="O196" s="149">
        <v>0</v>
      </c>
      <c r="P196" s="152">
        <f>558.3-SUM(P190:P195)</f>
        <v>233.19999999999993</v>
      </c>
      <c r="Q196" s="84">
        <f t="shared" si="59"/>
        <v>0.41769657890023276</v>
      </c>
      <c r="R196" s="84">
        <f t="shared" si="58"/>
        <v>0</v>
      </c>
      <c r="S196" s="203">
        <f t="shared" si="60"/>
        <v>0</v>
      </c>
      <c r="T196" s="201" t="s">
        <v>62</v>
      </c>
      <c r="U196" s="216">
        <f>W196^2/(W195*Y195)</f>
        <v>14.083333333333334</v>
      </c>
      <c r="V196" s="173" t="s">
        <v>28</v>
      </c>
      <c r="W196" s="175">
        <v>6.5</v>
      </c>
      <c r="X196" s="108" t="s">
        <v>35</v>
      </c>
      <c r="Y196" s="175">
        <f>0.73*(Y193-20)</f>
        <v>19.198999999999998</v>
      </c>
      <c r="Z196" s="109"/>
      <c r="AA196" s="176"/>
      <c r="AB196" s="109"/>
      <c r="AC196" s="110"/>
    </row>
    <row r="197" spans="10:29" ht="21" customHeight="1" thickBot="1">
      <c r="N197" s="170" t="s">
        <v>6</v>
      </c>
      <c r="O197" s="171"/>
      <c r="P197" s="172">
        <f>SUM(P190:P196)</f>
        <v>558.29999999999995</v>
      </c>
      <c r="Q197" s="88">
        <f t="shared" si="59"/>
        <v>1</v>
      </c>
      <c r="R197" s="249"/>
      <c r="S197" s="285"/>
    </row>
    <row r="198" spans="10:29" ht="21" customHeight="1"/>
    <row r="199" spans="10:29" ht="21" customHeight="1"/>
    <row r="200" spans="10:29" ht="21" customHeight="1">
      <c r="J200" s="123"/>
      <c r="K200" s="123"/>
      <c r="L200" s="123"/>
    </row>
    <row r="201" spans="10:29" ht="21" customHeight="1">
      <c r="J201" s="123"/>
      <c r="K201" s="123"/>
      <c r="L201" s="123"/>
    </row>
    <row r="202" spans="10:29" ht="21" customHeight="1">
      <c r="J202" s="123"/>
      <c r="K202" s="123"/>
      <c r="L202" s="123"/>
    </row>
    <row r="203" spans="10:29" ht="21" customHeight="1">
      <c r="J203" s="123"/>
      <c r="K203" s="123"/>
      <c r="L203" s="123"/>
    </row>
    <row r="204" spans="10:29" ht="21" customHeight="1">
      <c r="J204" s="123"/>
      <c r="K204" s="123"/>
      <c r="L204" s="123"/>
    </row>
    <row r="205" spans="10:29" ht="21" customHeight="1"/>
    <row r="206" spans="10:29" ht="21" customHeight="1"/>
    <row r="207" spans="10:29" ht="21" customHeight="1"/>
    <row r="208" spans="10:29" ht="21" customHeight="1"/>
    <row r="209" spans="1:29" ht="21" customHeight="1"/>
    <row r="210" spans="1:29" ht="21" customHeight="1"/>
    <row r="211" spans="1:29" ht="21" customHeight="1"/>
    <row r="212" spans="1:29" ht="21" customHeight="1"/>
    <row r="213" spans="1:29" ht="15.75" customHeight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</row>
    <row r="214" spans="1:29" ht="18.75" thickBot="1">
      <c r="F214" s="270"/>
      <c r="G214" s="270"/>
      <c r="H214" s="270"/>
      <c r="I214" s="270"/>
      <c r="J214" s="7"/>
      <c r="K214" s="7"/>
      <c r="N214" s="179" t="s">
        <v>39</v>
      </c>
      <c r="O214" s="180" t="s">
        <v>39</v>
      </c>
      <c r="P214" s="179" t="s">
        <v>39</v>
      </c>
    </row>
    <row r="215" spans="1:29" ht="29.25" customHeight="1">
      <c r="A215" s="261" t="str">
        <f>A180</f>
        <v>مهندسین مشاور کد آزمون</v>
      </c>
      <c r="B215" s="261"/>
      <c r="C215" s="261"/>
      <c r="D215" s="261"/>
      <c r="E215" s="261"/>
      <c r="F215" s="261"/>
      <c r="G215" s="261"/>
      <c r="H215" s="261"/>
      <c r="I215" s="261"/>
      <c r="J215" s="261"/>
      <c r="K215" s="261"/>
      <c r="L215" s="261"/>
      <c r="N215" s="271">
        <v>2773</v>
      </c>
      <c r="O215" s="283"/>
      <c r="P215" s="284"/>
      <c r="Q215" s="243" t="s">
        <v>65</v>
      </c>
      <c r="R215" s="244"/>
      <c r="S215" s="245"/>
      <c r="T215" s="281" t="s">
        <v>8</v>
      </c>
      <c r="U215" s="253" t="s">
        <v>63</v>
      </c>
      <c r="V215" s="247" t="s">
        <v>9</v>
      </c>
      <c r="W215" s="247" t="s">
        <v>10</v>
      </c>
      <c r="X215" s="251" t="s">
        <v>11</v>
      </c>
      <c r="Y215" s="247" t="s">
        <v>30</v>
      </c>
      <c r="Z215" s="251" t="s">
        <v>34</v>
      </c>
      <c r="AA215" s="247" t="s">
        <v>12</v>
      </c>
      <c r="AB215" s="89" t="s">
        <v>31</v>
      </c>
      <c r="AC215" s="90" t="s">
        <v>13</v>
      </c>
    </row>
    <row r="216" spans="1:29" ht="35.25" customHeight="1">
      <c r="A216" s="261"/>
      <c r="B216" s="261"/>
      <c r="C216" s="261"/>
      <c r="D216" s="261"/>
      <c r="E216" s="261"/>
      <c r="F216" s="261"/>
      <c r="G216" s="261"/>
      <c r="H216" s="261"/>
      <c r="I216" s="261"/>
      <c r="J216" s="261"/>
      <c r="K216" s="261"/>
      <c r="L216" s="261"/>
      <c r="N216" s="145" t="s">
        <v>0</v>
      </c>
      <c r="O216" s="146" t="s">
        <v>1</v>
      </c>
      <c r="P216" s="146" t="s">
        <v>4</v>
      </c>
      <c r="Q216" s="91" t="s">
        <v>3</v>
      </c>
      <c r="R216" s="112" t="s">
        <v>7</v>
      </c>
      <c r="S216" s="202" t="s">
        <v>2</v>
      </c>
      <c r="T216" s="282"/>
      <c r="U216" s="254"/>
      <c r="V216" s="248"/>
      <c r="W216" s="248"/>
      <c r="X216" s="252"/>
      <c r="Y216" s="248"/>
      <c r="Z216" s="252"/>
      <c r="AA216" s="248"/>
      <c r="AB216" s="93">
        <f>O230</f>
        <v>7.4999999999999997E-2</v>
      </c>
      <c r="AC216" s="94">
        <f>S230</f>
        <v>0.3930250856364409</v>
      </c>
    </row>
    <row r="217" spans="1:29" ht="30" customHeight="1">
      <c r="A217" s="262" t="s">
        <v>76</v>
      </c>
      <c r="B217" s="262"/>
      <c r="C217" s="262"/>
      <c r="D217" s="262"/>
      <c r="E217" s="262"/>
      <c r="F217" s="262"/>
      <c r="G217" s="262"/>
      <c r="H217" s="262"/>
      <c r="I217" s="262"/>
      <c r="J217" s="262"/>
      <c r="K217" s="262"/>
      <c r="L217" s="262"/>
      <c r="N217" s="148">
        <v>2.5</v>
      </c>
      <c r="O217" s="149">
        <f t="shared" ref="O217:O223" si="61">N217*25.4</f>
        <v>63.5</v>
      </c>
      <c r="P217" s="150">
        <v>0</v>
      </c>
      <c r="Q217" s="82"/>
      <c r="R217" s="83"/>
      <c r="S217" s="203">
        <v>1</v>
      </c>
      <c r="T217" s="197">
        <v>0.5</v>
      </c>
      <c r="U217" s="153">
        <v>24</v>
      </c>
      <c r="V217" s="153">
        <v>1</v>
      </c>
      <c r="W217" s="204">
        <v>51</v>
      </c>
      <c r="X217" s="99">
        <f t="shared" ref="X217:X225" si="62">W217+Z$52</f>
        <v>51.01</v>
      </c>
      <c r="Y217" s="153">
        <v>8.4</v>
      </c>
      <c r="Z217" s="99">
        <f t="shared" ref="Z217:Z225" si="63">W217+V217-W$52</f>
        <v>49</v>
      </c>
      <c r="AA217" s="155">
        <v>1.2529999999999999E-2</v>
      </c>
      <c r="AB217" s="93">
        <f t="shared" ref="AB217:AB224" si="64">(Y217/T217)^0.5*AA217</f>
        <v>5.1357717238989513E-2</v>
      </c>
      <c r="AC217" s="94">
        <f>Z217*X$227/T$227*AC$216</f>
        <v>0.38256913524498082</v>
      </c>
    </row>
    <row r="218" spans="1:29" ht="23.1" customHeight="1">
      <c r="A218" s="133" t="s">
        <v>69</v>
      </c>
      <c r="B218" s="121">
        <v>64.599999999999994</v>
      </c>
      <c r="C218" s="144" t="s">
        <v>89</v>
      </c>
      <c r="D218" s="267" t="s">
        <v>66</v>
      </c>
      <c r="E218" s="268"/>
      <c r="F218" s="269" t="str">
        <f>F183</f>
        <v>پايان نامه آرش حافظي</v>
      </c>
      <c r="G218" s="267"/>
      <c r="H218" s="267"/>
      <c r="I218" s="267"/>
      <c r="J218" s="267"/>
      <c r="K218" s="126" t="s">
        <v>73</v>
      </c>
      <c r="L218" s="127"/>
      <c r="N218" s="156">
        <v>2</v>
      </c>
      <c r="O218" s="149">
        <f t="shared" si="61"/>
        <v>50.8</v>
      </c>
      <c r="P218" s="150">
        <v>0</v>
      </c>
      <c r="Q218" s="84">
        <f>P218/N$215</f>
        <v>0</v>
      </c>
      <c r="R218" s="85"/>
      <c r="S218" s="203">
        <f t="shared" ref="S218:S224" si="65">S217-Q218</f>
        <v>1</v>
      </c>
      <c r="T218" s="197">
        <v>1</v>
      </c>
      <c r="U218" s="153">
        <v>24</v>
      </c>
      <c r="V218" s="153">
        <v>1</v>
      </c>
      <c r="W218" s="204">
        <v>49</v>
      </c>
      <c r="X218" s="99">
        <f t="shared" si="62"/>
        <v>49.01</v>
      </c>
      <c r="Y218" s="153">
        <v>9.1999999999999993</v>
      </c>
      <c r="Z218" s="99">
        <f t="shared" si="63"/>
        <v>47</v>
      </c>
      <c r="AA218" s="155">
        <v>1.2529999999999999E-2</v>
      </c>
      <c r="AB218" s="93">
        <f t="shared" si="64"/>
        <v>3.8005371725586365E-2</v>
      </c>
      <c r="AC218" s="94">
        <f t="shared" ref="AC218:AC225" si="66">Z218*X$227/T$227*AC$216</f>
        <v>0.36695406850028772</v>
      </c>
    </row>
    <row r="219" spans="1:29" ht="23.1" customHeight="1">
      <c r="A219" s="133" t="s">
        <v>70</v>
      </c>
      <c r="B219" s="121">
        <v>37.1</v>
      </c>
      <c r="C219" s="124">
        <f>C184</f>
        <v>0</v>
      </c>
      <c r="D219" s="267" t="s">
        <v>67</v>
      </c>
      <c r="E219" s="268"/>
      <c r="F219" s="269">
        <f>F184</f>
        <v>0</v>
      </c>
      <c r="G219" s="267"/>
      <c r="H219" s="267"/>
      <c r="I219" s="267"/>
      <c r="J219" s="267"/>
      <c r="K219" s="126" t="s">
        <v>74</v>
      </c>
      <c r="L219" s="127"/>
      <c r="N219" s="148">
        <v>1.5</v>
      </c>
      <c r="O219" s="149">
        <f t="shared" si="61"/>
        <v>38.099999999999994</v>
      </c>
      <c r="P219" s="150">
        <v>0</v>
      </c>
      <c r="Q219" s="84">
        <f t="shared" ref="Q219:Q224" si="67">P219/N$215</f>
        <v>0</v>
      </c>
      <c r="R219" s="86"/>
      <c r="S219" s="203">
        <f t="shared" si="65"/>
        <v>1</v>
      </c>
      <c r="T219" s="197">
        <v>2</v>
      </c>
      <c r="U219" s="153">
        <v>24</v>
      </c>
      <c r="V219" s="153">
        <v>1</v>
      </c>
      <c r="W219" s="204">
        <v>47</v>
      </c>
      <c r="X219" s="99">
        <f t="shared" si="62"/>
        <v>47.01</v>
      </c>
      <c r="Y219" s="153">
        <v>10.199999999999999</v>
      </c>
      <c r="Z219" s="99">
        <f t="shared" si="63"/>
        <v>45</v>
      </c>
      <c r="AA219" s="155">
        <v>1.2529999999999999E-2</v>
      </c>
      <c r="AB219" s="93">
        <f t="shared" si="64"/>
        <v>2.8296724015334351E-2</v>
      </c>
      <c r="AC219" s="94">
        <f t="shared" si="66"/>
        <v>0.35133900175559468</v>
      </c>
    </row>
    <row r="220" spans="1:29" ht="23.1" customHeight="1">
      <c r="A220" s="133" t="s">
        <v>71</v>
      </c>
      <c r="B220" s="121">
        <f>B218-B219</f>
        <v>27.499999999999993</v>
      </c>
      <c r="C220" s="125">
        <f>C185+1</f>
        <v>7</v>
      </c>
      <c r="D220" s="267" t="s">
        <v>68</v>
      </c>
      <c r="E220" s="268"/>
      <c r="F220" s="269" t="str">
        <f>F185</f>
        <v xml:space="preserve">  توسط مهندسین مشاور کد آزمون</v>
      </c>
      <c r="G220" s="267"/>
      <c r="H220" s="267"/>
      <c r="I220" s="267"/>
      <c r="J220" s="267"/>
      <c r="K220" s="126" t="s">
        <v>75</v>
      </c>
      <c r="L220" s="127"/>
      <c r="N220" s="157">
        <v>1</v>
      </c>
      <c r="O220" s="149">
        <f t="shared" si="61"/>
        <v>25.4</v>
      </c>
      <c r="P220" s="150">
        <v>105.9</v>
      </c>
      <c r="Q220" s="84">
        <f t="shared" si="67"/>
        <v>3.8189686260367832E-2</v>
      </c>
      <c r="R220" s="86"/>
      <c r="S220" s="203">
        <f t="shared" si="65"/>
        <v>0.96181031373963222</v>
      </c>
      <c r="T220" s="197">
        <v>5</v>
      </c>
      <c r="U220" s="153">
        <v>24</v>
      </c>
      <c r="V220" s="153">
        <v>1</v>
      </c>
      <c r="W220" s="204">
        <v>42</v>
      </c>
      <c r="X220" s="99">
        <f t="shared" si="62"/>
        <v>42.01</v>
      </c>
      <c r="Y220" s="153">
        <v>11.5</v>
      </c>
      <c r="Z220" s="99">
        <f t="shared" si="63"/>
        <v>40</v>
      </c>
      <c r="AA220" s="155">
        <v>1.2529999999999999E-2</v>
      </c>
      <c r="AB220" s="93">
        <f t="shared" si="64"/>
        <v>1.9002685862793182E-2</v>
      </c>
      <c r="AC220" s="94">
        <f t="shared" si="66"/>
        <v>0.31230133489386191</v>
      </c>
    </row>
    <row r="221" spans="1:29" ht="23.1" customHeight="1">
      <c r="A221" s="136"/>
      <c r="B221" s="136"/>
      <c r="C221" s="136"/>
      <c r="D221" s="128"/>
      <c r="E221" s="128"/>
      <c r="F221" s="128"/>
      <c r="G221" s="135"/>
      <c r="H221" s="142"/>
      <c r="I221" s="142"/>
      <c r="J221" s="142"/>
      <c r="K221" s="142"/>
      <c r="L221" s="137"/>
      <c r="N221" s="148">
        <v>0.75</v>
      </c>
      <c r="O221" s="149">
        <f t="shared" si="61"/>
        <v>19.049999999999997</v>
      </c>
      <c r="P221" s="150">
        <v>214.4</v>
      </c>
      <c r="Q221" s="84">
        <f t="shared" si="67"/>
        <v>7.7316985214569062E-2</v>
      </c>
      <c r="R221" s="86"/>
      <c r="S221" s="203">
        <f t="shared" si="65"/>
        <v>0.88449332852506313</v>
      </c>
      <c r="T221" s="197">
        <v>15</v>
      </c>
      <c r="U221" s="153">
        <v>24</v>
      </c>
      <c r="V221" s="153">
        <v>1</v>
      </c>
      <c r="W221" s="204">
        <v>36</v>
      </c>
      <c r="X221" s="99">
        <f t="shared" si="62"/>
        <v>36.01</v>
      </c>
      <c r="Y221" s="153">
        <v>12.9</v>
      </c>
      <c r="Z221" s="99">
        <f t="shared" si="63"/>
        <v>34</v>
      </c>
      <c r="AA221" s="155">
        <v>1.2529999999999999E-2</v>
      </c>
      <c r="AB221" s="93">
        <f t="shared" si="64"/>
        <v>1.1619843974856115E-2</v>
      </c>
      <c r="AC221" s="94">
        <f t="shared" si="66"/>
        <v>0.26545613465978263</v>
      </c>
    </row>
    <row r="222" spans="1:29" ht="23.1" customHeight="1">
      <c r="N222" s="148">
        <v>0.5</v>
      </c>
      <c r="O222" s="149">
        <f t="shared" si="61"/>
        <v>12.7</v>
      </c>
      <c r="P222" s="150">
        <v>260.7</v>
      </c>
      <c r="Q222" s="84">
        <f t="shared" si="67"/>
        <v>9.4013703570140633E-2</v>
      </c>
      <c r="R222" s="86"/>
      <c r="S222" s="203">
        <f t="shared" si="65"/>
        <v>0.79047962495492252</v>
      </c>
      <c r="T222" s="197">
        <v>30</v>
      </c>
      <c r="U222" s="153">
        <v>25</v>
      </c>
      <c r="V222" s="153">
        <v>1.3</v>
      </c>
      <c r="W222" s="204">
        <v>31</v>
      </c>
      <c r="X222" s="99">
        <f t="shared" si="62"/>
        <v>31.01</v>
      </c>
      <c r="Y222" s="153">
        <v>14.5</v>
      </c>
      <c r="Z222" s="99">
        <f t="shared" si="63"/>
        <v>29.299999999999997</v>
      </c>
      <c r="AA222" s="155">
        <v>1.2529999999999999E-2</v>
      </c>
      <c r="AB222" s="93">
        <f t="shared" si="64"/>
        <v>8.7111289930372014E-3</v>
      </c>
      <c r="AC222" s="94">
        <f t="shared" si="66"/>
        <v>0.22876072780975384</v>
      </c>
    </row>
    <row r="223" spans="1:29" ht="23.1" customHeight="1">
      <c r="N223" s="148">
        <v>0.375</v>
      </c>
      <c r="O223" s="149">
        <f t="shared" si="61"/>
        <v>9.5249999999999986</v>
      </c>
      <c r="P223" s="150">
        <v>112.7</v>
      </c>
      <c r="Q223" s="84">
        <f t="shared" si="67"/>
        <v>4.0641904075009019E-2</v>
      </c>
      <c r="R223" s="87"/>
      <c r="S223" s="203">
        <f t="shared" si="65"/>
        <v>0.74983772087991352</v>
      </c>
      <c r="T223" s="197">
        <v>60</v>
      </c>
      <c r="U223" s="153">
        <v>25</v>
      </c>
      <c r="V223" s="153">
        <v>1.3</v>
      </c>
      <c r="W223" s="204">
        <v>27</v>
      </c>
      <c r="X223" s="99">
        <f t="shared" si="62"/>
        <v>27.01</v>
      </c>
      <c r="Y223" s="153">
        <v>14.8</v>
      </c>
      <c r="Z223" s="99">
        <f t="shared" si="63"/>
        <v>25.3</v>
      </c>
      <c r="AA223" s="155">
        <v>1.2529999999999999E-2</v>
      </c>
      <c r="AB223" s="93">
        <f t="shared" si="64"/>
        <v>6.2230931751554759E-3</v>
      </c>
      <c r="AC223" s="94">
        <f t="shared" si="66"/>
        <v>0.19753059432036763</v>
      </c>
    </row>
    <row r="224" spans="1:29" ht="23.1" customHeight="1">
      <c r="N224" s="157">
        <v>4</v>
      </c>
      <c r="O224" s="149">
        <v>4.75</v>
      </c>
      <c r="P224" s="150">
        <v>261.7</v>
      </c>
      <c r="Q224" s="84">
        <f t="shared" si="67"/>
        <v>9.4374323836999632E-2</v>
      </c>
      <c r="R224" s="84">
        <v>1</v>
      </c>
      <c r="S224" s="203">
        <f t="shared" si="65"/>
        <v>0.6554633970429139</v>
      </c>
      <c r="T224" s="197">
        <v>250</v>
      </c>
      <c r="U224" s="153">
        <v>25</v>
      </c>
      <c r="V224" s="153">
        <v>1.3</v>
      </c>
      <c r="W224" s="204">
        <v>20</v>
      </c>
      <c r="X224" s="99">
        <f t="shared" si="62"/>
        <v>20.010000000000002</v>
      </c>
      <c r="Y224" s="153">
        <v>15.2</v>
      </c>
      <c r="Z224" s="99">
        <f t="shared" si="63"/>
        <v>18.3</v>
      </c>
      <c r="AA224" s="155">
        <v>1.2529999999999999E-2</v>
      </c>
      <c r="AB224" s="93">
        <f t="shared" si="64"/>
        <v>3.0896042982880511E-3</v>
      </c>
      <c r="AC224" s="94">
        <f t="shared" si="66"/>
        <v>0.14287786071394182</v>
      </c>
    </row>
    <row r="225" spans="4:34" ht="23.1" customHeight="1">
      <c r="D225" s="1"/>
      <c r="N225" s="157">
        <v>10</v>
      </c>
      <c r="O225" s="149">
        <v>2</v>
      </c>
      <c r="P225" s="150">
        <v>76.5</v>
      </c>
      <c r="Q225" s="84">
        <f>P225/P$232</f>
        <v>0.12301013024602027</v>
      </c>
      <c r="R225" s="84">
        <f t="shared" ref="R225:R231" si="68">R224-Q225</f>
        <v>0.87698986975397974</v>
      </c>
      <c r="S225" s="203">
        <f>R225*S$224</f>
        <v>0.57483475920116622</v>
      </c>
      <c r="T225" s="197">
        <v>1440</v>
      </c>
      <c r="U225" s="153">
        <v>26</v>
      </c>
      <c r="V225" s="153">
        <v>1.65</v>
      </c>
      <c r="W225" s="204">
        <v>15</v>
      </c>
      <c r="X225" s="99">
        <f t="shared" si="62"/>
        <v>15.01</v>
      </c>
      <c r="Y225" s="153">
        <v>15.4</v>
      </c>
      <c r="Z225" s="99">
        <f t="shared" si="63"/>
        <v>13.649999999999999</v>
      </c>
      <c r="AA225" s="155">
        <v>1.2529999999999999E-2</v>
      </c>
      <c r="AB225" s="120">
        <v>1E-3</v>
      </c>
      <c r="AC225" s="94">
        <f t="shared" si="66"/>
        <v>0.10657283053253036</v>
      </c>
    </row>
    <row r="226" spans="4:34" ht="23.1" customHeight="1">
      <c r="N226" s="157">
        <v>20</v>
      </c>
      <c r="O226" s="149">
        <v>0.85</v>
      </c>
      <c r="P226" s="150">
        <v>67.900000000000006</v>
      </c>
      <c r="Q226" s="84">
        <f>P226/P$232</f>
        <v>0.10918154044058531</v>
      </c>
      <c r="R226" s="84">
        <f t="shared" si="68"/>
        <v>0.76780832931339438</v>
      </c>
      <c r="S226" s="203">
        <f t="shared" ref="S226:S231" si="69">R226*S$224</f>
        <v>0.50327025580960183</v>
      </c>
      <c r="T226" s="198" t="s">
        <v>14</v>
      </c>
      <c r="U226" s="158" t="s">
        <v>15</v>
      </c>
      <c r="V226" s="158" t="s">
        <v>16</v>
      </c>
      <c r="W226" s="158" t="s">
        <v>17</v>
      </c>
      <c r="X226" s="100" t="s">
        <v>18</v>
      </c>
      <c r="Y226" s="158" t="s">
        <v>19</v>
      </c>
      <c r="Z226" s="100" t="s">
        <v>33</v>
      </c>
      <c r="AA226" s="151"/>
      <c r="AB226" s="95"/>
      <c r="AC226" s="101"/>
    </row>
    <row r="227" spans="4:34" ht="23.1" customHeight="1" thickBot="1">
      <c r="N227" s="157">
        <v>30</v>
      </c>
      <c r="O227" s="149">
        <v>0.59499999999999997</v>
      </c>
      <c r="P227" s="150">
        <v>30.7</v>
      </c>
      <c r="Q227" s="84">
        <f t="shared" ref="Q227:Q232" si="70">P227/P$232</f>
        <v>4.9364849654285253E-2</v>
      </c>
      <c r="R227" s="84">
        <f t="shared" si="68"/>
        <v>0.71844347965910915</v>
      </c>
      <c r="S227" s="203">
        <f t="shared" si="69"/>
        <v>0.4709134037606913</v>
      </c>
      <c r="T227" s="199">
        <v>50</v>
      </c>
      <c r="U227" s="160" t="s">
        <v>64</v>
      </c>
      <c r="V227" s="160" t="s">
        <v>32</v>
      </c>
      <c r="W227" s="160">
        <v>3</v>
      </c>
      <c r="X227" s="102">
        <f>Y227*1.65/((Y227-1)*2.65)</f>
        <v>0.99326145552560641</v>
      </c>
      <c r="Y227" s="160">
        <v>2.68</v>
      </c>
      <c r="Z227" s="96">
        <v>0.01</v>
      </c>
      <c r="AA227" s="151"/>
      <c r="AB227" s="95"/>
      <c r="AC227" s="101"/>
    </row>
    <row r="228" spans="4:34" ht="23.1" customHeight="1" thickBot="1">
      <c r="N228" s="157">
        <v>50</v>
      </c>
      <c r="O228" s="149">
        <v>0.29699999999999999</v>
      </c>
      <c r="P228" s="150">
        <v>37.5</v>
      </c>
      <c r="Q228" s="84">
        <f t="shared" si="70"/>
        <v>6.02990834539315E-2</v>
      </c>
      <c r="R228" s="84">
        <f t="shared" si="68"/>
        <v>0.65814439620517762</v>
      </c>
      <c r="S228" s="203">
        <f t="shared" si="69"/>
        <v>0.43138956168140319</v>
      </c>
      <c r="T228" s="200" t="s">
        <v>20</v>
      </c>
      <c r="U228" s="163">
        <f>S230</f>
        <v>0.3930250856364409</v>
      </c>
      <c r="V228" s="162" t="s">
        <v>22</v>
      </c>
      <c r="W228" s="163">
        <f>S224</f>
        <v>0.6554633970429139</v>
      </c>
      <c r="X228" s="103" t="s">
        <v>24</v>
      </c>
      <c r="Y228" s="164">
        <f>B218</f>
        <v>64.599999999999994</v>
      </c>
      <c r="Z228" s="104"/>
      <c r="AA228" s="165"/>
      <c r="AB228" s="105"/>
      <c r="AC228" s="106"/>
      <c r="AE228" s="5" t="s">
        <v>36</v>
      </c>
      <c r="AF228" s="2">
        <v>24</v>
      </c>
      <c r="AG228" s="2">
        <v>14</v>
      </c>
      <c r="AH228" s="2">
        <v>22</v>
      </c>
    </row>
    <row r="229" spans="4:34" ht="23.1" customHeight="1" thickBot="1">
      <c r="N229" s="157">
        <v>100</v>
      </c>
      <c r="O229" s="149">
        <v>0.14899999999999999</v>
      </c>
      <c r="P229" s="150">
        <v>27</v>
      </c>
      <c r="Q229" s="84">
        <f t="shared" si="70"/>
        <v>4.3415340086830685E-2</v>
      </c>
      <c r="R229" s="84">
        <f t="shared" si="68"/>
        <v>0.61472905611834694</v>
      </c>
      <c r="S229" s="203">
        <f t="shared" si="69"/>
        <v>0.40293239538431574</v>
      </c>
      <c r="T229" s="200" t="s">
        <v>21</v>
      </c>
      <c r="U229" s="163">
        <f>1-U228</f>
        <v>0.6069749143635591</v>
      </c>
      <c r="V229" s="162" t="s">
        <v>23</v>
      </c>
      <c r="W229" s="163">
        <f>1-W228</f>
        <v>0.3445366029570861</v>
      </c>
      <c r="X229" s="103" t="s">
        <v>25</v>
      </c>
      <c r="Y229" s="164">
        <f>B220</f>
        <v>27.499999999999993</v>
      </c>
      <c r="Z229" s="107"/>
      <c r="AA229" s="166"/>
      <c r="AB229" s="107"/>
      <c r="AC229" s="106"/>
      <c r="AE229" s="5" t="s">
        <v>37</v>
      </c>
      <c r="AF229" s="3">
        <v>31.47</v>
      </c>
      <c r="AG229" s="3">
        <v>34.329000000000001</v>
      </c>
      <c r="AH229" s="3">
        <v>56.88</v>
      </c>
    </row>
    <row r="230" spans="4:34" ht="23.1" customHeight="1">
      <c r="N230" s="157">
        <v>200</v>
      </c>
      <c r="O230" s="194">
        <v>7.4999999999999997E-2</v>
      </c>
      <c r="P230" s="150">
        <v>9.4</v>
      </c>
      <c r="Q230" s="84">
        <f t="shared" si="70"/>
        <v>1.5114970252452163E-2</v>
      </c>
      <c r="R230" s="84">
        <f t="shared" si="68"/>
        <v>0.59961408586589482</v>
      </c>
      <c r="S230" s="203">
        <f t="shared" si="69"/>
        <v>0.3930250856364409</v>
      </c>
      <c r="T230" s="200" t="s">
        <v>26</v>
      </c>
      <c r="U230" s="168" t="e">
        <f>Y230/W230</f>
        <v>#DIV/0!</v>
      </c>
      <c r="V230" s="162" t="s">
        <v>27</v>
      </c>
      <c r="W230" s="169"/>
      <c r="X230" s="103" t="s">
        <v>29</v>
      </c>
      <c r="Y230" s="169"/>
      <c r="Z230" s="107"/>
      <c r="AA230" s="166"/>
      <c r="AB230" s="107"/>
      <c r="AC230" s="106"/>
      <c r="AE230" s="5" t="s">
        <v>24</v>
      </c>
      <c r="AF230" s="3">
        <f>AF229*(AF228/25)^0.12</f>
        <v>31.316216791654593</v>
      </c>
      <c r="AG230" s="3">
        <f>AG229*(AG228/25)^0.12</f>
        <v>32.021650705720006</v>
      </c>
      <c r="AH230" s="3">
        <f>AH229*(AH228/25)^0.12</f>
        <v>56.014118829538766</v>
      </c>
    </row>
    <row r="231" spans="4:34" ht="23.1" customHeight="1" thickBot="1">
      <c r="N231" s="167" t="s">
        <v>5</v>
      </c>
      <c r="O231" s="149">
        <v>0</v>
      </c>
      <c r="P231" s="152">
        <f>621.9-SUM(P225:P230)</f>
        <v>372.9</v>
      </c>
      <c r="Q231" s="84">
        <f t="shared" si="70"/>
        <v>0.59961408586589482</v>
      </c>
      <c r="R231" s="84">
        <f t="shared" si="68"/>
        <v>0</v>
      </c>
      <c r="S231" s="203">
        <f t="shared" si="69"/>
        <v>0</v>
      </c>
      <c r="T231" s="201" t="s">
        <v>62</v>
      </c>
      <c r="U231" s="174" t="e">
        <f>W231^2/(W230*Y230)</f>
        <v>#DIV/0!</v>
      </c>
      <c r="V231" s="173" t="s">
        <v>28</v>
      </c>
      <c r="W231" s="175"/>
      <c r="X231" s="108" t="s">
        <v>35</v>
      </c>
      <c r="Y231" s="175">
        <f>0.73*(Y228-20)</f>
        <v>32.557999999999993</v>
      </c>
      <c r="Z231" s="109"/>
      <c r="AA231" s="176"/>
      <c r="AB231" s="109"/>
      <c r="AC231" s="110"/>
      <c r="AG231" s="9">
        <f>(AF230+AG230)/2</f>
        <v>31.668933748687301</v>
      </c>
    </row>
    <row r="232" spans="4:34" ht="21" customHeight="1" thickBot="1">
      <c r="N232" s="170" t="s">
        <v>6</v>
      </c>
      <c r="O232" s="171"/>
      <c r="P232" s="172">
        <f>SUM(P225:P231)</f>
        <v>621.9</v>
      </c>
      <c r="Q232" s="88">
        <f t="shared" si="70"/>
        <v>1</v>
      </c>
      <c r="R232" s="249"/>
      <c r="S232" s="285"/>
    </row>
    <row r="233" spans="4:34" ht="21" customHeight="1"/>
    <row r="234" spans="4:34" ht="21" customHeight="1"/>
    <row r="235" spans="4:34" ht="21" customHeight="1">
      <c r="J235" s="123"/>
      <c r="K235" s="123"/>
      <c r="L235" s="123"/>
    </row>
    <row r="236" spans="4:34" ht="21" customHeight="1"/>
    <row r="237" spans="4:34" ht="21" customHeight="1"/>
    <row r="238" spans="4:34" ht="21" customHeight="1"/>
    <row r="239" spans="4:34" ht="21" customHeight="1"/>
    <row r="240" spans="4:34" ht="21" customHeight="1"/>
    <row r="241" spans="1:45" ht="21" customHeight="1"/>
    <row r="242" spans="1:45" ht="21" customHeight="1"/>
    <row r="243" spans="1:45" ht="21" customHeight="1"/>
    <row r="244" spans="1:45" ht="21" customHeight="1"/>
    <row r="245" spans="1:45" ht="21" customHeight="1"/>
    <row r="246" spans="1:45" ht="21" customHeight="1"/>
    <row r="247" spans="1:45" ht="21" customHeight="1"/>
    <row r="248" spans="1:45" ht="21" customHeight="1" thickBot="1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</row>
    <row r="249" spans="1:45" ht="33" customHeight="1">
      <c r="A249" s="261" t="str">
        <f>A215</f>
        <v>مهندسین مشاور کد آزمون</v>
      </c>
      <c r="B249" s="261"/>
      <c r="C249" s="261"/>
      <c r="D249" s="261"/>
      <c r="E249" s="261"/>
      <c r="F249" s="261"/>
      <c r="G249" s="261"/>
      <c r="H249" s="261"/>
      <c r="I249" s="261"/>
      <c r="J249" s="261"/>
      <c r="K249" s="261"/>
      <c r="L249" s="261"/>
      <c r="M249" s="6"/>
      <c r="N249" s="271">
        <v>2364.4</v>
      </c>
      <c r="O249" s="283"/>
      <c r="P249" s="284"/>
      <c r="Q249" s="243" t="s">
        <v>65</v>
      </c>
      <c r="R249" s="244"/>
      <c r="S249" s="245"/>
      <c r="T249" s="281" t="s">
        <v>8</v>
      </c>
      <c r="U249" s="253" t="s">
        <v>63</v>
      </c>
      <c r="V249" s="247" t="s">
        <v>9</v>
      </c>
      <c r="W249" s="247" t="s">
        <v>10</v>
      </c>
      <c r="X249" s="251" t="s">
        <v>11</v>
      </c>
      <c r="Y249" s="247" t="s">
        <v>30</v>
      </c>
      <c r="Z249" s="251" t="s">
        <v>34</v>
      </c>
      <c r="AA249" s="247" t="s">
        <v>12</v>
      </c>
      <c r="AB249" s="89" t="s">
        <v>31</v>
      </c>
      <c r="AC249" s="90" t="s">
        <v>13</v>
      </c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</row>
    <row r="250" spans="1:45" ht="30.75" customHeight="1">
      <c r="A250" s="261"/>
      <c r="B250" s="261"/>
      <c r="C250" s="261"/>
      <c r="D250" s="261"/>
      <c r="E250" s="261"/>
      <c r="F250" s="261"/>
      <c r="G250" s="261"/>
      <c r="H250" s="261"/>
      <c r="I250" s="261"/>
      <c r="J250" s="261"/>
      <c r="K250" s="261"/>
      <c r="L250" s="261"/>
      <c r="M250" s="6"/>
      <c r="N250" s="145" t="s">
        <v>0</v>
      </c>
      <c r="O250" s="146" t="s">
        <v>1</v>
      </c>
      <c r="P250" s="146" t="s">
        <v>4</v>
      </c>
      <c r="Q250" s="91" t="s">
        <v>3</v>
      </c>
      <c r="R250" s="112" t="s">
        <v>7</v>
      </c>
      <c r="S250" s="202" t="s">
        <v>2</v>
      </c>
      <c r="T250" s="282"/>
      <c r="U250" s="254"/>
      <c r="V250" s="248"/>
      <c r="W250" s="248"/>
      <c r="X250" s="252"/>
      <c r="Y250" s="248"/>
      <c r="Z250" s="252"/>
      <c r="AA250" s="248"/>
      <c r="AB250" s="93">
        <f>O264</f>
        <v>7.4999999999999997E-2</v>
      </c>
      <c r="AC250" s="94">
        <f>S264</f>
        <v>1</v>
      </c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</row>
    <row r="251" spans="1:45" ht="30" customHeight="1">
      <c r="A251" s="262" t="s">
        <v>76</v>
      </c>
      <c r="B251" s="262"/>
      <c r="C251" s="262"/>
      <c r="D251" s="262"/>
      <c r="E251" s="262"/>
      <c r="F251" s="262"/>
      <c r="G251" s="262"/>
      <c r="H251" s="262"/>
      <c r="I251" s="262"/>
      <c r="J251" s="262"/>
      <c r="K251" s="262"/>
      <c r="L251" s="262"/>
      <c r="M251" s="6"/>
      <c r="N251" s="148">
        <v>2.5</v>
      </c>
      <c r="O251" s="149">
        <f t="shared" ref="O251:O257" si="71">N251*25.4</f>
        <v>63.5</v>
      </c>
      <c r="P251" s="150">
        <v>0</v>
      </c>
      <c r="Q251" s="82"/>
      <c r="R251" s="83"/>
      <c r="S251" s="203">
        <v>1</v>
      </c>
      <c r="T251" s="197">
        <v>0.5</v>
      </c>
      <c r="U251" s="153">
        <v>25</v>
      </c>
      <c r="V251" s="153">
        <v>1.3</v>
      </c>
      <c r="W251" s="204">
        <v>0</v>
      </c>
      <c r="X251" s="99">
        <f t="shared" ref="X251:X259" si="72">W251+Z$52</f>
        <v>0.01</v>
      </c>
      <c r="Y251" s="153">
        <v>8.8000000000000007</v>
      </c>
      <c r="Z251" s="99">
        <f t="shared" ref="Z251:Z259" si="73">W251+V251-W$52</f>
        <v>-1.7</v>
      </c>
      <c r="AA251" s="186">
        <v>1.2760000000000001E-2</v>
      </c>
      <c r="AB251" s="93">
        <f>(Y251/T251)^0.5*AA251</f>
        <v>5.3531203610604539E-2</v>
      </c>
      <c r="AC251" s="94">
        <f>Z251*X$261/T$261*AC$250</f>
        <v>-3.3770889487870617E-2</v>
      </c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</row>
    <row r="252" spans="1:45" ht="24" customHeight="1">
      <c r="A252" s="133" t="s">
        <v>69</v>
      </c>
      <c r="B252" s="121"/>
      <c r="C252" s="196"/>
      <c r="D252" s="267" t="s">
        <v>66</v>
      </c>
      <c r="E252" s="268"/>
      <c r="F252" s="269" t="str">
        <f>F218</f>
        <v>پايان نامه آرش حافظي</v>
      </c>
      <c r="G252" s="267"/>
      <c r="H252" s="267"/>
      <c r="I252" s="267"/>
      <c r="J252" s="267"/>
      <c r="K252" s="126" t="s">
        <v>73</v>
      </c>
      <c r="L252" s="127"/>
      <c r="M252" s="6"/>
      <c r="N252" s="156">
        <v>2</v>
      </c>
      <c r="O252" s="149">
        <f t="shared" si="71"/>
        <v>50.8</v>
      </c>
      <c r="P252" s="150">
        <v>0</v>
      </c>
      <c r="Q252" s="84">
        <f>P252/N$249</f>
        <v>0</v>
      </c>
      <c r="R252" s="85"/>
      <c r="S252" s="203">
        <f t="shared" ref="S252:S258" si="74">S251-Q252</f>
        <v>1</v>
      </c>
      <c r="T252" s="197">
        <v>1</v>
      </c>
      <c r="U252" s="153">
        <v>25</v>
      </c>
      <c r="V252" s="153">
        <v>1.3</v>
      </c>
      <c r="W252" s="204">
        <v>0</v>
      </c>
      <c r="X252" s="99">
        <f t="shared" si="72"/>
        <v>0.01</v>
      </c>
      <c r="Y252" s="153">
        <v>9.1999999999999993</v>
      </c>
      <c r="Z252" s="99">
        <f t="shared" si="73"/>
        <v>-1.7</v>
      </c>
      <c r="AA252" s="186">
        <v>1.2760000000000001E-2</v>
      </c>
      <c r="AB252" s="93">
        <f t="shared" ref="AB252:AB258" si="75">(Y252/T252)^0.5*AA252</f>
        <v>3.870299626643911E-2</v>
      </c>
      <c r="AC252" s="94">
        <f t="shared" ref="AC252:AC259" si="76">Z252*X$261/T$261*AC$250</f>
        <v>-3.3770889487870617E-2</v>
      </c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</row>
    <row r="253" spans="1:45" ht="24" customHeight="1">
      <c r="A253" s="133" t="s">
        <v>70</v>
      </c>
      <c r="B253" s="121"/>
      <c r="C253" s="124">
        <f>C219</f>
        <v>0</v>
      </c>
      <c r="D253" s="267" t="s">
        <v>67</v>
      </c>
      <c r="E253" s="268"/>
      <c r="F253" s="269">
        <f>F219</f>
        <v>0</v>
      </c>
      <c r="G253" s="267"/>
      <c r="H253" s="267"/>
      <c r="I253" s="267"/>
      <c r="J253" s="267"/>
      <c r="K253" s="126" t="s">
        <v>74</v>
      </c>
      <c r="L253" s="127"/>
      <c r="M253" s="6"/>
      <c r="N253" s="148">
        <v>1.5</v>
      </c>
      <c r="O253" s="149">
        <f t="shared" si="71"/>
        <v>38.099999999999994</v>
      </c>
      <c r="P253" s="150">
        <v>0</v>
      </c>
      <c r="Q253" s="84">
        <f t="shared" ref="Q253:Q258" si="77">P253/N$249</f>
        <v>0</v>
      </c>
      <c r="R253" s="86"/>
      <c r="S253" s="203">
        <f t="shared" si="74"/>
        <v>1</v>
      </c>
      <c r="T253" s="197">
        <v>2</v>
      </c>
      <c r="U253" s="153">
        <v>25</v>
      </c>
      <c r="V253" s="153">
        <v>1.3</v>
      </c>
      <c r="W253" s="204">
        <v>0</v>
      </c>
      <c r="X253" s="99">
        <f t="shared" si="72"/>
        <v>0.01</v>
      </c>
      <c r="Y253" s="153">
        <v>10.199999999999999</v>
      </c>
      <c r="Z253" s="99">
        <f t="shared" si="73"/>
        <v>-1.7</v>
      </c>
      <c r="AA253" s="186">
        <v>1.2760000000000001E-2</v>
      </c>
      <c r="AB253" s="93">
        <f t="shared" si="75"/>
        <v>2.8816137145703618E-2</v>
      </c>
      <c r="AC253" s="94">
        <f t="shared" si="76"/>
        <v>-3.3770889487870617E-2</v>
      </c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</row>
    <row r="254" spans="1:45" ht="24" customHeight="1">
      <c r="A254" s="133" t="s">
        <v>71</v>
      </c>
      <c r="B254" s="121"/>
      <c r="C254" s="125">
        <f>C220+1</f>
        <v>8</v>
      </c>
      <c r="D254" s="267" t="s">
        <v>68</v>
      </c>
      <c r="E254" s="268"/>
      <c r="F254" s="269" t="str">
        <f>F220</f>
        <v xml:space="preserve">  توسط مهندسین مشاور کد آزمون</v>
      </c>
      <c r="G254" s="267"/>
      <c r="H254" s="267"/>
      <c r="I254" s="267"/>
      <c r="J254" s="267"/>
      <c r="K254" s="126" t="s">
        <v>75</v>
      </c>
      <c r="L254" s="127"/>
      <c r="M254" s="6"/>
      <c r="N254" s="157">
        <v>1</v>
      </c>
      <c r="O254" s="149">
        <f t="shared" si="71"/>
        <v>25.4</v>
      </c>
      <c r="P254" s="150">
        <v>0</v>
      </c>
      <c r="Q254" s="84">
        <f t="shared" si="77"/>
        <v>0</v>
      </c>
      <c r="R254" s="86"/>
      <c r="S254" s="203">
        <f t="shared" si="74"/>
        <v>1</v>
      </c>
      <c r="T254" s="197">
        <v>5</v>
      </c>
      <c r="U254" s="153">
        <v>19</v>
      </c>
      <c r="V254" s="153">
        <v>1.3</v>
      </c>
      <c r="W254" s="204">
        <v>0</v>
      </c>
      <c r="X254" s="99">
        <f t="shared" si="72"/>
        <v>0.01</v>
      </c>
      <c r="Y254" s="153">
        <v>11.5</v>
      </c>
      <c r="Z254" s="99">
        <f t="shared" si="73"/>
        <v>-1.7</v>
      </c>
      <c r="AA254" s="186">
        <v>1.2760000000000001E-2</v>
      </c>
      <c r="AB254" s="93">
        <f t="shared" si="75"/>
        <v>1.9351498133219555E-2</v>
      </c>
      <c r="AC254" s="94">
        <f t="shared" si="76"/>
        <v>-3.3770889487870617E-2</v>
      </c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</row>
    <row r="255" spans="1:45" ht="24" customHeight="1">
      <c r="A255" s="136"/>
      <c r="B255" s="136"/>
      <c r="C255" s="136"/>
      <c r="D255" s="128"/>
      <c r="E255" s="128"/>
      <c r="F255" s="128"/>
      <c r="G255" s="135"/>
      <c r="H255" s="142"/>
      <c r="I255" s="142"/>
      <c r="J255" s="142"/>
      <c r="K255" s="142"/>
      <c r="L255" s="137"/>
      <c r="M255" s="6"/>
      <c r="N255" s="148">
        <v>0.75</v>
      </c>
      <c r="O255" s="149">
        <f t="shared" si="71"/>
        <v>19.049999999999997</v>
      </c>
      <c r="P255" s="150">
        <v>0</v>
      </c>
      <c r="Q255" s="84">
        <f t="shared" si="77"/>
        <v>0</v>
      </c>
      <c r="R255" s="86"/>
      <c r="S255" s="203">
        <f t="shared" si="74"/>
        <v>1</v>
      </c>
      <c r="T255" s="197">
        <v>15</v>
      </c>
      <c r="U255" s="153">
        <v>25</v>
      </c>
      <c r="V255" s="153">
        <v>1.3</v>
      </c>
      <c r="W255" s="204">
        <v>0</v>
      </c>
      <c r="X255" s="99">
        <f t="shared" si="72"/>
        <v>0.01</v>
      </c>
      <c r="Y255" s="153">
        <v>12.9</v>
      </c>
      <c r="Z255" s="99">
        <f t="shared" si="73"/>
        <v>-1.7</v>
      </c>
      <c r="AA255" s="186">
        <v>1.2760000000000001E-2</v>
      </c>
      <c r="AB255" s="93">
        <f t="shared" si="75"/>
        <v>1.1833137200252518E-2</v>
      </c>
      <c r="AC255" s="94">
        <f t="shared" si="76"/>
        <v>-3.3770889487870617E-2</v>
      </c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</row>
    <row r="256" spans="1:45" ht="24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148">
        <v>0.5</v>
      </c>
      <c r="O256" s="149">
        <f t="shared" si="71"/>
        <v>12.7</v>
      </c>
      <c r="P256" s="150">
        <v>0</v>
      </c>
      <c r="Q256" s="84">
        <f t="shared" si="77"/>
        <v>0</v>
      </c>
      <c r="R256" s="86"/>
      <c r="S256" s="203">
        <f t="shared" si="74"/>
        <v>1</v>
      </c>
      <c r="T256" s="197">
        <v>30</v>
      </c>
      <c r="U256" s="153">
        <v>26</v>
      </c>
      <c r="V256" s="153">
        <v>1.65</v>
      </c>
      <c r="W256" s="204">
        <v>0</v>
      </c>
      <c r="X256" s="99">
        <f t="shared" si="72"/>
        <v>0.01</v>
      </c>
      <c r="Y256" s="153">
        <v>14.5</v>
      </c>
      <c r="Z256" s="99">
        <f t="shared" si="73"/>
        <v>-1.35</v>
      </c>
      <c r="AA256" s="186">
        <v>1.2630000000000001E-2</v>
      </c>
      <c r="AB256" s="93">
        <f t="shared" si="75"/>
        <v>8.7806511717525831E-3</v>
      </c>
      <c r="AC256" s="94">
        <f t="shared" si="76"/>
        <v>-2.6818059299191375E-2</v>
      </c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</row>
    <row r="257" spans="1:45" ht="24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148">
        <v>0.375</v>
      </c>
      <c r="O257" s="149">
        <f t="shared" si="71"/>
        <v>9.5249999999999986</v>
      </c>
      <c r="P257" s="150">
        <v>0</v>
      </c>
      <c r="Q257" s="84">
        <f t="shared" si="77"/>
        <v>0</v>
      </c>
      <c r="R257" s="87"/>
      <c r="S257" s="203">
        <f t="shared" si="74"/>
        <v>1</v>
      </c>
      <c r="T257" s="197">
        <v>60</v>
      </c>
      <c r="U257" s="153">
        <v>26</v>
      </c>
      <c r="V257" s="153">
        <v>1.65</v>
      </c>
      <c r="W257" s="204">
        <v>0</v>
      </c>
      <c r="X257" s="99">
        <f t="shared" si="72"/>
        <v>0.01</v>
      </c>
      <c r="Y257" s="153">
        <v>14.8</v>
      </c>
      <c r="Z257" s="99">
        <f t="shared" si="73"/>
        <v>-1.35</v>
      </c>
      <c r="AA257" s="186">
        <v>1.2630000000000001E-2</v>
      </c>
      <c r="AB257" s="93">
        <f t="shared" si="75"/>
        <v>6.2727587232413147E-3</v>
      </c>
      <c r="AC257" s="94">
        <f t="shared" si="76"/>
        <v>-2.6818059299191375E-2</v>
      </c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</row>
    <row r="258" spans="1:45" ht="24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157">
        <v>4</v>
      </c>
      <c r="O258" s="149">
        <v>4.75</v>
      </c>
      <c r="P258" s="150">
        <v>0</v>
      </c>
      <c r="Q258" s="84">
        <f t="shared" si="77"/>
        <v>0</v>
      </c>
      <c r="R258" s="84">
        <v>1</v>
      </c>
      <c r="S258" s="203">
        <f t="shared" si="74"/>
        <v>1</v>
      </c>
      <c r="T258" s="197">
        <v>250</v>
      </c>
      <c r="U258" s="153">
        <v>26</v>
      </c>
      <c r="V258" s="153">
        <v>1.65</v>
      </c>
      <c r="W258" s="204">
        <v>0</v>
      </c>
      <c r="X258" s="99">
        <f t="shared" si="72"/>
        <v>0.01</v>
      </c>
      <c r="Y258" s="153">
        <v>15.2</v>
      </c>
      <c r="Z258" s="99">
        <f t="shared" si="73"/>
        <v>-1.35</v>
      </c>
      <c r="AA258" s="186">
        <v>1.2630000000000001E-2</v>
      </c>
      <c r="AB258" s="93">
        <f t="shared" si="75"/>
        <v>3.114261954299927E-3</v>
      </c>
      <c r="AC258" s="94">
        <f t="shared" si="76"/>
        <v>-2.6818059299191375E-2</v>
      </c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</row>
    <row r="259" spans="1:45" ht="24" customHeight="1">
      <c r="A259" s="6"/>
      <c r="B259" s="6"/>
      <c r="C259" s="6"/>
      <c r="D259" s="13"/>
      <c r="E259" s="6"/>
      <c r="F259" s="6"/>
      <c r="G259" s="6"/>
      <c r="H259" s="6"/>
      <c r="I259" s="6"/>
      <c r="J259" s="6"/>
      <c r="K259" s="6"/>
      <c r="L259" s="6"/>
      <c r="M259" s="6"/>
      <c r="N259" s="157">
        <v>10</v>
      </c>
      <c r="O259" s="149">
        <v>2</v>
      </c>
      <c r="P259" s="150">
        <v>0</v>
      </c>
      <c r="Q259" s="84">
        <f>P259/P$266</f>
        <v>0</v>
      </c>
      <c r="R259" s="84">
        <f t="shared" ref="R259:R265" si="78">R258-Q259</f>
        <v>1</v>
      </c>
      <c r="S259" s="203">
        <f>R259*S$258</f>
        <v>1</v>
      </c>
      <c r="T259" s="197">
        <v>1440</v>
      </c>
      <c r="U259" s="153">
        <v>28</v>
      </c>
      <c r="V259" s="153">
        <v>2.5</v>
      </c>
      <c r="W259" s="204">
        <v>0</v>
      </c>
      <c r="X259" s="99">
        <f t="shared" si="72"/>
        <v>0.01</v>
      </c>
      <c r="Y259" s="153">
        <v>15.4</v>
      </c>
      <c r="Z259" s="99">
        <f t="shared" si="73"/>
        <v>-0.5</v>
      </c>
      <c r="AA259" s="186">
        <v>1.235E-2</v>
      </c>
      <c r="AB259" s="120">
        <v>1E-3</v>
      </c>
      <c r="AC259" s="94">
        <f t="shared" si="76"/>
        <v>-9.9326145552560644E-3</v>
      </c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</row>
    <row r="260" spans="1:45" ht="24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157">
        <v>20</v>
      </c>
      <c r="O260" s="149">
        <v>0.85</v>
      </c>
      <c r="P260" s="150">
        <v>0</v>
      </c>
      <c r="Q260" s="84">
        <f t="shared" ref="Q260:Q265" si="79">P260/P$266</f>
        <v>0</v>
      </c>
      <c r="R260" s="84">
        <f t="shared" si="78"/>
        <v>1</v>
      </c>
      <c r="S260" s="203">
        <f t="shared" ref="S260:S265" si="80">R260*S$258</f>
        <v>1</v>
      </c>
      <c r="T260" s="198" t="s">
        <v>14</v>
      </c>
      <c r="U260" s="158" t="s">
        <v>15</v>
      </c>
      <c r="V260" s="158" t="s">
        <v>16</v>
      </c>
      <c r="W260" s="158" t="s">
        <v>17</v>
      </c>
      <c r="X260" s="100" t="s">
        <v>18</v>
      </c>
      <c r="Y260" s="158" t="s">
        <v>19</v>
      </c>
      <c r="Z260" s="100" t="s">
        <v>33</v>
      </c>
      <c r="AA260" s="151"/>
      <c r="AB260" s="95"/>
      <c r="AC260" s="101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</row>
    <row r="261" spans="1:45" ht="24" customHeight="1" thickBo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157">
        <v>30</v>
      </c>
      <c r="O261" s="149">
        <v>0.59499999999999997</v>
      </c>
      <c r="P261" s="150">
        <v>0</v>
      </c>
      <c r="Q261" s="84">
        <f t="shared" si="79"/>
        <v>0</v>
      </c>
      <c r="R261" s="84">
        <f t="shared" si="78"/>
        <v>1</v>
      </c>
      <c r="S261" s="203">
        <f t="shared" si="80"/>
        <v>1</v>
      </c>
      <c r="T261" s="199">
        <v>50</v>
      </c>
      <c r="U261" s="160" t="s">
        <v>64</v>
      </c>
      <c r="V261" s="160" t="s">
        <v>32</v>
      </c>
      <c r="W261" s="160">
        <v>3</v>
      </c>
      <c r="X261" s="102">
        <f>Y261*1.65/((Y261-1)*2.65)</f>
        <v>0.99326145552560641</v>
      </c>
      <c r="Y261" s="160">
        <v>2.68</v>
      </c>
      <c r="Z261" s="96">
        <v>0.01</v>
      </c>
      <c r="AA261" s="151"/>
      <c r="AB261" s="95"/>
      <c r="AC261" s="101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</row>
    <row r="262" spans="1:45" ht="24" customHeight="1" thickBo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157">
        <v>50</v>
      </c>
      <c r="O262" s="149">
        <v>0.29699999999999999</v>
      </c>
      <c r="P262" s="150">
        <v>0</v>
      </c>
      <c r="Q262" s="84">
        <f t="shared" si="79"/>
        <v>0</v>
      </c>
      <c r="R262" s="84">
        <f t="shared" si="78"/>
        <v>1</v>
      </c>
      <c r="S262" s="203">
        <f t="shared" si="80"/>
        <v>1</v>
      </c>
      <c r="T262" s="200" t="s">
        <v>20</v>
      </c>
      <c r="U262" s="163">
        <f>S264</f>
        <v>1</v>
      </c>
      <c r="V262" s="162" t="s">
        <v>22</v>
      </c>
      <c r="W262" s="163">
        <f>S258</f>
        <v>1</v>
      </c>
      <c r="X262" s="103" t="s">
        <v>24</v>
      </c>
      <c r="Y262" s="147">
        <f>B252</f>
        <v>0</v>
      </c>
      <c r="Z262" s="104"/>
      <c r="AA262" s="165"/>
      <c r="AB262" s="105"/>
      <c r="AC262" s="106"/>
      <c r="AD262" s="6"/>
      <c r="AE262" s="5" t="s">
        <v>36</v>
      </c>
      <c r="AF262" s="2">
        <v>10</v>
      </c>
      <c r="AG262" s="2">
        <v>26</v>
      </c>
      <c r="AH262" s="2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</row>
    <row r="263" spans="1:45" ht="24" customHeight="1" thickBo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157">
        <v>100</v>
      </c>
      <c r="O263" s="149">
        <v>0.14899999999999999</v>
      </c>
      <c r="P263" s="150">
        <v>0</v>
      </c>
      <c r="Q263" s="84">
        <f t="shared" si="79"/>
        <v>0</v>
      </c>
      <c r="R263" s="84">
        <f t="shared" si="78"/>
        <v>1</v>
      </c>
      <c r="S263" s="203">
        <f t="shared" si="80"/>
        <v>1</v>
      </c>
      <c r="T263" s="200" t="s">
        <v>21</v>
      </c>
      <c r="U263" s="163">
        <f>1-U262</f>
        <v>0</v>
      </c>
      <c r="V263" s="162" t="s">
        <v>23</v>
      </c>
      <c r="W263" s="163">
        <f>1-W262</f>
        <v>0</v>
      </c>
      <c r="X263" s="103" t="s">
        <v>25</v>
      </c>
      <c r="Y263" s="147">
        <f>B253</f>
        <v>0</v>
      </c>
      <c r="Z263" s="107"/>
      <c r="AA263" s="166"/>
      <c r="AB263" s="107"/>
      <c r="AC263" s="106"/>
      <c r="AD263" s="6"/>
      <c r="AE263" s="5" t="s">
        <v>37</v>
      </c>
      <c r="AF263" s="3">
        <v>43</v>
      </c>
      <c r="AG263" s="3">
        <v>42.85</v>
      </c>
      <c r="AH263" s="3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</row>
    <row r="264" spans="1:45" ht="24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157">
        <v>200</v>
      </c>
      <c r="O264" s="194">
        <v>7.4999999999999997E-2</v>
      </c>
      <c r="P264" s="150">
        <v>0</v>
      </c>
      <c r="Q264" s="84">
        <f t="shared" si="79"/>
        <v>0</v>
      </c>
      <c r="R264" s="84">
        <f t="shared" si="78"/>
        <v>1</v>
      </c>
      <c r="S264" s="203">
        <f t="shared" si="80"/>
        <v>1</v>
      </c>
      <c r="T264" s="200" t="s">
        <v>26</v>
      </c>
      <c r="U264" s="168">
        <f>Y264/W264</f>
        <v>275</v>
      </c>
      <c r="V264" s="162" t="s">
        <v>27</v>
      </c>
      <c r="W264" s="169">
        <v>0.08</v>
      </c>
      <c r="X264" s="103" t="s">
        <v>29</v>
      </c>
      <c r="Y264" s="169">
        <v>22</v>
      </c>
      <c r="Z264" s="107"/>
      <c r="AA264" s="166"/>
      <c r="AB264" s="107"/>
      <c r="AC264" s="106"/>
      <c r="AD264" s="6"/>
      <c r="AE264" s="5" t="s">
        <v>24</v>
      </c>
      <c r="AF264" s="3">
        <f>AF263*(AF262/25)^0.12</f>
        <v>38.522605617082426</v>
      </c>
      <c r="AG264" s="3">
        <f>AG263*(AG262/25)^0.12</f>
        <v>43.052148237768279</v>
      </c>
      <c r="AH264" s="3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</row>
    <row r="265" spans="1:45" ht="24" customHeight="1" thickBo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167" t="s">
        <v>5</v>
      </c>
      <c r="O265" s="149">
        <v>0</v>
      </c>
      <c r="P265" s="152">
        <f>694-SUM(P259:P264)</f>
        <v>694</v>
      </c>
      <c r="Q265" s="84">
        <f t="shared" si="79"/>
        <v>1</v>
      </c>
      <c r="R265" s="84">
        <f t="shared" si="78"/>
        <v>0</v>
      </c>
      <c r="S265" s="203">
        <f t="shared" si="80"/>
        <v>0</v>
      </c>
      <c r="T265" s="201" t="s">
        <v>62</v>
      </c>
      <c r="U265" s="174">
        <f>W265^2/(W264*Y264)</f>
        <v>0.81818181818181812</v>
      </c>
      <c r="V265" s="173" t="s">
        <v>28</v>
      </c>
      <c r="W265" s="175">
        <v>1.2</v>
      </c>
      <c r="X265" s="108" t="s">
        <v>35</v>
      </c>
      <c r="Y265" s="175">
        <f>0.73*(Y262-20)</f>
        <v>-14.6</v>
      </c>
      <c r="Z265" s="109"/>
      <c r="AA265" s="176"/>
      <c r="AB265" s="109"/>
      <c r="AC265" s="110"/>
      <c r="AD265" s="6"/>
      <c r="AG265" s="9">
        <f>(AF264+AG264)/2</f>
        <v>40.787376927425356</v>
      </c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</row>
    <row r="266" spans="1:45" ht="21" customHeight="1" thickBo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170" t="s">
        <v>6</v>
      </c>
      <c r="O266" s="171"/>
      <c r="P266" s="172">
        <f>SUM(P259:P265)</f>
        <v>694</v>
      </c>
      <c r="Q266" s="88">
        <f>P266/P$266</f>
        <v>1</v>
      </c>
      <c r="R266" s="249"/>
      <c r="S266" s="285"/>
      <c r="T266" s="166"/>
      <c r="U266" s="166"/>
      <c r="V266" s="166"/>
      <c r="W266" s="166"/>
      <c r="X266" s="107"/>
      <c r="Y266" s="166"/>
      <c r="Z266" s="107"/>
      <c r="AA266" s="166"/>
      <c r="AB266" s="107"/>
      <c r="AC266" s="107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</row>
    <row r="267" spans="1:45" ht="2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166"/>
      <c r="O267" s="166"/>
      <c r="P267" s="166"/>
      <c r="Q267" s="107"/>
      <c r="R267" s="107"/>
      <c r="S267" s="107"/>
      <c r="T267" s="166"/>
      <c r="U267" s="166"/>
      <c r="V267" s="166"/>
      <c r="W267" s="166"/>
      <c r="X267" s="107"/>
      <c r="Y267" s="166"/>
      <c r="Z267" s="107"/>
      <c r="AA267" s="166"/>
      <c r="AB267" s="107"/>
      <c r="AC267" s="107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</row>
    <row r="268" spans="1:45" ht="2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166"/>
      <c r="O268" s="166"/>
      <c r="P268" s="166"/>
      <c r="Q268" s="107"/>
      <c r="R268" s="107"/>
      <c r="S268" s="107"/>
      <c r="T268" s="166"/>
      <c r="U268" s="166"/>
      <c r="V268" s="166"/>
      <c r="W268" s="166"/>
      <c r="X268" s="107"/>
      <c r="Y268" s="166"/>
      <c r="Z268" s="107"/>
      <c r="AA268" s="166"/>
      <c r="AB268" s="107"/>
      <c r="AC268" s="107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</row>
    <row r="269" spans="1:45" ht="21" customHeight="1">
      <c r="A269" s="6"/>
      <c r="B269" s="6"/>
      <c r="C269" s="6"/>
      <c r="D269" s="6"/>
      <c r="E269" s="6"/>
      <c r="F269" s="6"/>
      <c r="G269" s="6"/>
      <c r="H269" s="6"/>
      <c r="I269" s="6"/>
      <c r="J269" s="130"/>
      <c r="K269" s="130"/>
      <c r="L269" s="130"/>
      <c r="M269" s="6"/>
      <c r="N269" s="166"/>
      <c r="O269" s="166"/>
      <c r="P269" s="166"/>
      <c r="Q269" s="213"/>
      <c r="R269" s="107"/>
      <c r="S269" s="107"/>
      <c r="T269" s="166"/>
      <c r="U269" s="166"/>
      <c r="V269" s="166"/>
      <c r="W269" s="166"/>
      <c r="X269" s="107"/>
      <c r="Y269" s="166"/>
      <c r="Z269" s="107"/>
      <c r="AA269" s="166"/>
      <c r="AB269" s="107"/>
      <c r="AC269" s="107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</row>
    <row r="270" spans="1:45" ht="21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166"/>
      <c r="O270" s="166"/>
      <c r="P270" s="166"/>
      <c r="Q270" s="214"/>
      <c r="R270" s="107"/>
      <c r="S270" s="107"/>
      <c r="T270" s="166"/>
      <c r="U270" s="166"/>
      <c r="V270" s="166"/>
      <c r="W270" s="166"/>
      <c r="X270" s="107"/>
      <c r="Y270" s="166"/>
      <c r="Z270" s="107"/>
      <c r="AA270" s="166"/>
      <c r="AB270" s="107"/>
      <c r="AC270" s="107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</row>
    <row r="271" spans="1:45" ht="21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166"/>
      <c r="O271" s="166"/>
      <c r="P271" s="166"/>
      <c r="Q271" s="107"/>
      <c r="R271" s="107"/>
      <c r="S271" s="107"/>
      <c r="T271" s="166"/>
      <c r="U271" s="166"/>
      <c r="V271" s="166"/>
      <c r="W271" s="166"/>
      <c r="X271" s="107"/>
      <c r="Y271" s="166"/>
      <c r="Z271" s="107"/>
      <c r="AA271" s="166"/>
      <c r="AB271" s="107"/>
      <c r="AC271" s="107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</row>
    <row r="272" spans="1:45" ht="21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166"/>
      <c r="O272" s="166"/>
      <c r="P272" s="166"/>
      <c r="Q272" s="107"/>
      <c r="R272" s="107"/>
      <c r="S272" s="107"/>
      <c r="T272" s="166"/>
      <c r="U272" s="166"/>
      <c r="V272" s="166"/>
      <c r="W272" s="166"/>
      <c r="X272" s="107"/>
      <c r="Y272" s="166"/>
      <c r="Z272" s="107"/>
      <c r="AA272" s="166"/>
      <c r="AB272" s="107"/>
      <c r="AC272" s="107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</row>
    <row r="273" spans="1:45" ht="21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166"/>
      <c r="O273" s="166"/>
      <c r="P273" s="166"/>
      <c r="Q273" s="107"/>
      <c r="R273" s="107"/>
      <c r="S273" s="107"/>
      <c r="T273" s="166"/>
      <c r="U273" s="166"/>
      <c r="V273" s="166"/>
      <c r="W273" s="166"/>
      <c r="X273" s="107"/>
      <c r="Y273" s="166"/>
      <c r="Z273" s="107"/>
      <c r="AA273" s="166"/>
      <c r="AB273" s="107"/>
      <c r="AC273" s="107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</row>
    <row r="274" spans="1:45" ht="21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166"/>
      <c r="O274" s="166"/>
      <c r="P274" s="166"/>
      <c r="Q274" s="107"/>
      <c r="R274" s="107"/>
      <c r="S274" s="107"/>
      <c r="T274" s="166"/>
      <c r="U274" s="166"/>
      <c r="V274" s="166"/>
      <c r="W274" s="166"/>
      <c r="X274" s="107"/>
      <c r="Y274" s="166"/>
      <c r="Z274" s="107"/>
      <c r="AA274" s="166"/>
      <c r="AB274" s="107"/>
      <c r="AC274" s="107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</row>
    <row r="275" spans="1:45" ht="21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166"/>
      <c r="O275" s="166"/>
      <c r="P275" s="166"/>
      <c r="Q275" s="107"/>
      <c r="R275" s="107"/>
      <c r="S275" s="107"/>
      <c r="T275" s="166"/>
      <c r="U275" s="166"/>
      <c r="V275" s="166"/>
      <c r="W275" s="166"/>
      <c r="X275" s="107"/>
      <c r="Y275" s="166"/>
      <c r="Z275" s="107"/>
      <c r="AA275" s="166"/>
      <c r="AB275" s="107"/>
      <c r="AC275" s="107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</row>
    <row r="276" spans="1:45" ht="21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166"/>
      <c r="O276" s="166"/>
      <c r="P276" s="166"/>
      <c r="Q276" s="107"/>
      <c r="R276" s="107"/>
      <c r="S276" s="107"/>
      <c r="T276" s="166"/>
      <c r="U276" s="166"/>
      <c r="V276" s="166"/>
      <c r="W276" s="166"/>
      <c r="X276" s="107"/>
      <c r="Y276" s="166"/>
      <c r="Z276" s="107"/>
      <c r="AA276" s="166"/>
      <c r="AB276" s="107"/>
      <c r="AC276" s="107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</row>
    <row r="277" spans="1:45" ht="21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166"/>
      <c r="O277" s="166"/>
      <c r="P277" s="166"/>
      <c r="Q277" s="107"/>
      <c r="R277" s="107"/>
      <c r="S277" s="107"/>
      <c r="T277" s="166"/>
      <c r="U277" s="166"/>
      <c r="V277" s="166"/>
      <c r="W277" s="166"/>
      <c r="X277" s="107"/>
      <c r="Y277" s="166"/>
      <c r="Z277" s="107"/>
      <c r="AA277" s="166"/>
      <c r="AB277" s="107"/>
      <c r="AC277" s="107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</row>
    <row r="278" spans="1:45" ht="21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166"/>
      <c r="O278" s="166"/>
      <c r="P278" s="166"/>
      <c r="Q278" s="107"/>
      <c r="R278" s="107"/>
      <c r="S278" s="107"/>
      <c r="T278" s="166"/>
      <c r="U278" s="166"/>
      <c r="V278" s="166"/>
      <c r="W278" s="166"/>
      <c r="X278" s="107"/>
      <c r="Y278" s="166"/>
      <c r="Z278" s="107"/>
      <c r="AA278" s="166"/>
      <c r="AB278" s="107"/>
      <c r="AC278" s="107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</row>
    <row r="279" spans="1:45" ht="21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166"/>
      <c r="O279" s="166"/>
      <c r="P279" s="166" t="s">
        <v>72</v>
      </c>
      <c r="Q279" s="107"/>
      <c r="R279" s="107"/>
      <c r="S279" s="107"/>
      <c r="T279" s="166"/>
      <c r="U279" s="166"/>
      <c r="V279" s="166"/>
      <c r="W279" s="166"/>
      <c r="X279" s="107"/>
      <c r="Y279" s="166"/>
      <c r="Z279" s="107"/>
      <c r="AA279" s="166"/>
      <c r="AB279" s="107"/>
      <c r="AC279" s="107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</row>
    <row r="280" spans="1:45" ht="21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166"/>
      <c r="O280" s="166"/>
      <c r="P280" s="166"/>
      <c r="Q280" s="107"/>
      <c r="R280" s="107"/>
      <c r="S280" s="107"/>
      <c r="T280" s="166"/>
      <c r="U280" s="166"/>
      <c r="V280" s="166"/>
      <c r="W280" s="166"/>
      <c r="X280" s="107"/>
      <c r="Y280" s="166"/>
      <c r="Z280" s="107"/>
      <c r="AA280" s="166"/>
      <c r="AB280" s="107"/>
      <c r="AC280" s="107"/>
      <c r="AD280" s="6"/>
      <c r="AE280" s="14">
        <f>AC2</f>
        <v>2.70000000000001E-2</v>
      </c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</row>
    <row r="281" spans="1:45" ht="21" customHeight="1">
      <c r="A281" s="6"/>
      <c r="B281" s="6"/>
      <c r="C281" s="6"/>
      <c r="D281" s="6"/>
      <c r="E281" s="6"/>
      <c r="L281" s="6"/>
      <c r="M281" s="6"/>
      <c r="N281" s="166"/>
      <c r="O281" s="166"/>
      <c r="P281" s="166"/>
      <c r="Q281" s="107"/>
      <c r="R281" s="107"/>
      <c r="S281" s="107"/>
      <c r="T281" s="166"/>
      <c r="U281" s="166"/>
      <c r="V281" s="166"/>
      <c r="W281" s="166"/>
      <c r="X281" s="107"/>
      <c r="Y281" s="166"/>
      <c r="Z281" s="107"/>
      <c r="AA281" s="166"/>
      <c r="AB281" s="107"/>
      <c r="AC281" s="107"/>
      <c r="AD281" s="6"/>
      <c r="AE281" s="14">
        <f>AC40</f>
        <v>0.22666769336476603</v>
      </c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</row>
    <row r="282" spans="1:45" ht="22.5" customHeight="1" thickBo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179" t="s">
        <v>39</v>
      </c>
      <c r="O282" s="180" t="s">
        <v>39</v>
      </c>
      <c r="P282" s="179" t="s">
        <v>39</v>
      </c>
      <c r="Q282" s="107"/>
      <c r="R282" s="107"/>
      <c r="S282" s="107"/>
      <c r="T282" s="166"/>
      <c r="U282" s="166"/>
      <c r="V282" s="166"/>
      <c r="W282" s="166"/>
      <c r="X282" s="107"/>
      <c r="Y282" s="166"/>
      <c r="Z282" s="107"/>
      <c r="AA282" s="166"/>
      <c r="AB282" s="107"/>
      <c r="AC282" s="107"/>
      <c r="AD282" s="6"/>
      <c r="AE282" s="14">
        <f>AC111</f>
        <v>0.27527691230228934</v>
      </c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12"/>
    </row>
    <row r="283" spans="1:45" ht="27" customHeight="1" thickTop="1">
      <c r="A283" s="261" t="str">
        <f>A249</f>
        <v>مهندسین مشاور کد آزمون</v>
      </c>
      <c r="B283" s="261"/>
      <c r="C283" s="261"/>
      <c r="D283" s="261"/>
      <c r="E283" s="261"/>
      <c r="F283" s="261"/>
      <c r="G283" s="261"/>
      <c r="H283" s="261"/>
      <c r="I283" s="261"/>
      <c r="J283" s="261"/>
      <c r="K283" s="261"/>
      <c r="L283" s="261"/>
      <c r="M283" s="10"/>
      <c r="N283" s="288">
        <v>425.5</v>
      </c>
      <c r="O283" s="289"/>
      <c r="P283" s="290"/>
      <c r="Q283" s="243" t="s">
        <v>65</v>
      </c>
      <c r="R283" s="244"/>
      <c r="S283" s="246"/>
      <c r="T283" s="286" t="s">
        <v>8</v>
      </c>
      <c r="U283" s="253" t="s">
        <v>63</v>
      </c>
      <c r="V283" s="286" t="s">
        <v>9</v>
      </c>
      <c r="W283" s="286" t="s">
        <v>10</v>
      </c>
      <c r="X283" s="287" t="s">
        <v>11</v>
      </c>
      <c r="Y283" s="286" t="s">
        <v>30</v>
      </c>
      <c r="Z283" s="287" t="s">
        <v>34</v>
      </c>
      <c r="AA283" s="286" t="s">
        <v>12</v>
      </c>
      <c r="AB283" s="115" t="s">
        <v>31</v>
      </c>
      <c r="AC283" s="116" t="s">
        <v>13</v>
      </c>
      <c r="AD283" s="10"/>
      <c r="AE283" s="17">
        <f>AC147</f>
        <v>0.38881183541377728</v>
      </c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1"/>
    </row>
    <row r="284" spans="1:45" ht="35.25" customHeight="1">
      <c r="A284" s="261"/>
      <c r="B284" s="261"/>
      <c r="C284" s="261"/>
      <c r="D284" s="261"/>
      <c r="E284" s="261"/>
      <c r="F284" s="261"/>
      <c r="G284" s="261"/>
      <c r="H284" s="261"/>
      <c r="I284" s="261"/>
      <c r="J284" s="261"/>
      <c r="K284" s="261"/>
      <c r="L284" s="261"/>
      <c r="M284" s="6"/>
      <c r="N284" s="145" t="s">
        <v>0</v>
      </c>
      <c r="O284" s="146" t="s">
        <v>1</v>
      </c>
      <c r="P284" s="146" t="s">
        <v>4</v>
      </c>
      <c r="Q284" s="91" t="s">
        <v>3</v>
      </c>
      <c r="R284" s="112" t="s">
        <v>7</v>
      </c>
      <c r="S284" s="92" t="s">
        <v>2</v>
      </c>
      <c r="T284" s="248"/>
      <c r="U284" s="254"/>
      <c r="V284" s="248"/>
      <c r="W284" s="248"/>
      <c r="X284" s="252"/>
      <c r="Y284" s="248"/>
      <c r="Z284" s="252"/>
      <c r="AA284" s="248"/>
      <c r="AB284" s="93">
        <f>O298</f>
        <v>7.3999999999999996E-2</v>
      </c>
      <c r="AC284" s="94">
        <f>S298</f>
        <v>1</v>
      </c>
      <c r="AD284" s="6"/>
      <c r="AE284" s="14">
        <f>AC181</f>
        <v>0.20870425614704732</v>
      </c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12"/>
    </row>
    <row r="285" spans="1:45" ht="24" customHeight="1">
      <c r="A285" s="262" t="s">
        <v>76</v>
      </c>
      <c r="B285" s="262"/>
      <c r="C285" s="262"/>
      <c r="D285" s="262"/>
      <c r="E285" s="262"/>
      <c r="F285" s="262"/>
      <c r="G285" s="262"/>
      <c r="H285" s="262"/>
      <c r="I285" s="262"/>
      <c r="J285" s="262"/>
      <c r="K285" s="262"/>
      <c r="L285" s="262"/>
      <c r="M285" s="6"/>
      <c r="N285" s="148">
        <v>2.5</v>
      </c>
      <c r="O285" s="149">
        <f t="shared" ref="O285:O291" si="81">N285*25.4</f>
        <v>63.5</v>
      </c>
      <c r="P285" s="150">
        <v>0</v>
      </c>
      <c r="Q285" s="82"/>
      <c r="R285" s="83"/>
      <c r="S285" s="84">
        <v>1</v>
      </c>
      <c r="T285" s="151">
        <v>0.5</v>
      </c>
      <c r="U285" s="153">
        <v>24</v>
      </c>
      <c r="V285" s="153">
        <v>1</v>
      </c>
      <c r="W285" s="204">
        <v>0</v>
      </c>
      <c r="X285" s="99">
        <f t="shared" ref="X285:X293" si="82">W285+Z$52</f>
        <v>0.01</v>
      </c>
      <c r="Y285" s="153">
        <v>8.8000000000000007</v>
      </c>
      <c r="Z285" s="99">
        <f t="shared" ref="Z285:Z293" si="83">W285+V285-W$52</f>
        <v>-2</v>
      </c>
      <c r="AA285" s="186">
        <v>1.2760000000000001E-2</v>
      </c>
      <c r="AB285" s="93">
        <f t="shared" ref="AB285:AB292" si="84">(Y285/T285)^0.5*AA285</f>
        <v>5.3531203610604539E-2</v>
      </c>
      <c r="AC285" s="94">
        <f t="shared" ref="AC285:AC293" si="85">Z285*X$296/T$296*AC$284</f>
        <v>-4.4047486137471621E-2</v>
      </c>
      <c r="AD285" s="6"/>
      <c r="AE285" s="14">
        <f>AC216</f>
        <v>0.3930250856364409</v>
      </c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12"/>
    </row>
    <row r="286" spans="1:45" ht="23.1" customHeight="1">
      <c r="A286" s="133" t="s">
        <v>69</v>
      </c>
      <c r="B286" s="121"/>
      <c r="C286" s="144"/>
      <c r="D286" s="267" t="s">
        <v>66</v>
      </c>
      <c r="E286" s="268"/>
      <c r="F286" s="269" t="str">
        <f>F252</f>
        <v>پايان نامه آرش حافظي</v>
      </c>
      <c r="G286" s="267"/>
      <c r="H286" s="267"/>
      <c r="I286" s="267"/>
      <c r="J286" s="267"/>
      <c r="K286" s="126" t="s">
        <v>73</v>
      </c>
      <c r="L286" s="127"/>
      <c r="M286" s="6"/>
      <c r="N286" s="156">
        <v>2</v>
      </c>
      <c r="O286" s="149">
        <f t="shared" si="81"/>
        <v>50.8</v>
      </c>
      <c r="P286" s="150">
        <v>0</v>
      </c>
      <c r="Q286" s="84">
        <f>P286/N$283</f>
        <v>0</v>
      </c>
      <c r="R286" s="85"/>
      <c r="S286" s="84">
        <f t="shared" ref="S286:S292" si="86">S285-Q286</f>
        <v>1</v>
      </c>
      <c r="T286" s="151">
        <v>1</v>
      </c>
      <c r="U286" s="153">
        <v>24</v>
      </c>
      <c r="V286" s="153">
        <v>1</v>
      </c>
      <c r="W286" s="204">
        <v>0</v>
      </c>
      <c r="X286" s="99">
        <f t="shared" si="82"/>
        <v>0.01</v>
      </c>
      <c r="Y286" s="153">
        <v>9.1999999999999993</v>
      </c>
      <c r="Z286" s="99">
        <f t="shared" si="83"/>
        <v>-2</v>
      </c>
      <c r="AA286" s="186">
        <v>1.2760000000000001E-2</v>
      </c>
      <c r="AB286" s="93">
        <f t="shared" si="84"/>
        <v>3.870299626643911E-2</v>
      </c>
      <c r="AC286" s="94">
        <f t="shared" si="85"/>
        <v>-4.4047486137471621E-2</v>
      </c>
      <c r="AD286" s="6"/>
      <c r="AE286" s="14">
        <f>AC250</f>
        <v>1</v>
      </c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12"/>
    </row>
    <row r="287" spans="1:45" ht="23.1" customHeight="1">
      <c r="A287" s="133" t="s">
        <v>70</v>
      </c>
      <c r="B287" s="121"/>
      <c r="C287" s="124">
        <f>C253</f>
        <v>0</v>
      </c>
      <c r="D287" s="267" t="s">
        <v>67</v>
      </c>
      <c r="E287" s="268"/>
      <c r="F287" s="269">
        <f>F253</f>
        <v>0</v>
      </c>
      <c r="G287" s="267"/>
      <c r="H287" s="267"/>
      <c r="I287" s="267"/>
      <c r="J287" s="267"/>
      <c r="K287" s="126" t="s">
        <v>74</v>
      </c>
      <c r="L287" s="127"/>
      <c r="M287" s="6"/>
      <c r="N287" s="148">
        <v>1.5</v>
      </c>
      <c r="O287" s="149">
        <f t="shared" si="81"/>
        <v>38.099999999999994</v>
      </c>
      <c r="P287" s="150">
        <v>0</v>
      </c>
      <c r="Q287" s="84">
        <f t="shared" ref="Q287:Q292" si="87">P287/N$283</f>
        <v>0</v>
      </c>
      <c r="R287" s="86"/>
      <c r="S287" s="84">
        <f t="shared" si="86"/>
        <v>1</v>
      </c>
      <c r="T287" s="151">
        <v>2</v>
      </c>
      <c r="U287" s="153">
        <v>24</v>
      </c>
      <c r="V287" s="153">
        <v>1</v>
      </c>
      <c r="W287" s="204">
        <v>0</v>
      </c>
      <c r="X287" s="99">
        <f t="shared" si="82"/>
        <v>0.01</v>
      </c>
      <c r="Y287" s="153">
        <v>10.199999999999999</v>
      </c>
      <c r="Z287" s="99">
        <f t="shared" si="83"/>
        <v>-2</v>
      </c>
      <c r="AA287" s="186">
        <v>1.2760000000000001E-2</v>
      </c>
      <c r="AB287" s="93">
        <f t="shared" si="84"/>
        <v>2.8816137145703618E-2</v>
      </c>
      <c r="AC287" s="94">
        <f t="shared" si="85"/>
        <v>-4.4047486137471621E-2</v>
      </c>
      <c r="AD287" s="6"/>
      <c r="AE287" s="14">
        <f>AC284</f>
        <v>1</v>
      </c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12"/>
    </row>
    <row r="288" spans="1:45" ht="23.1" customHeight="1">
      <c r="A288" s="133" t="s">
        <v>71</v>
      </c>
      <c r="B288" s="121"/>
      <c r="C288" s="125">
        <f>C254+1</f>
        <v>9</v>
      </c>
      <c r="D288" s="267" t="s">
        <v>68</v>
      </c>
      <c r="E288" s="268"/>
      <c r="F288" s="269" t="str">
        <f>F254</f>
        <v xml:space="preserve">  توسط مهندسین مشاور کد آزمون</v>
      </c>
      <c r="G288" s="267"/>
      <c r="H288" s="267"/>
      <c r="I288" s="267"/>
      <c r="J288" s="267"/>
      <c r="K288" s="126" t="s">
        <v>75</v>
      </c>
      <c r="L288" s="127"/>
      <c r="M288" s="6"/>
      <c r="N288" s="157">
        <v>1</v>
      </c>
      <c r="O288" s="149">
        <f t="shared" si="81"/>
        <v>25.4</v>
      </c>
      <c r="P288" s="150">
        <v>0</v>
      </c>
      <c r="Q288" s="84">
        <f t="shared" si="87"/>
        <v>0</v>
      </c>
      <c r="R288" s="86"/>
      <c r="S288" s="84">
        <f t="shared" si="86"/>
        <v>1</v>
      </c>
      <c r="T288" s="151">
        <v>5</v>
      </c>
      <c r="U288" s="153">
        <v>24</v>
      </c>
      <c r="V288" s="153">
        <v>1</v>
      </c>
      <c r="W288" s="204">
        <v>0</v>
      </c>
      <c r="X288" s="99">
        <f t="shared" si="82"/>
        <v>0.01</v>
      </c>
      <c r="Y288" s="153">
        <v>11.5</v>
      </c>
      <c r="Z288" s="99">
        <f t="shared" si="83"/>
        <v>-2</v>
      </c>
      <c r="AA288" s="186">
        <v>1.2760000000000001E-2</v>
      </c>
      <c r="AB288" s="93">
        <f t="shared" si="84"/>
        <v>1.9351498133219555E-2</v>
      </c>
      <c r="AC288" s="94">
        <f t="shared" si="85"/>
        <v>-4.4047486137471621E-2</v>
      </c>
      <c r="AD288" s="6"/>
      <c r="AE288" s="14">
        <f>AC319</f>
        <v>1</v>
      </c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12"/>
    </row>
    <row r="289" spans="1:45" ht="23.1" customHeight="1">
      <c r="A289" s="136"/>
      <c r="B289" s="136"/>
      <c r="C289" s="136"/>
      <c r="D289" s="128"/>
      <c r="E289" s="128"/>
      <c r="F289" s="128"/>
      <c r="G289" s="135"/>
      <c r="H289" s="142"/>
      <c r="I289" s="142"/>
      <c r="J289" s="142"/>
      <c r="K289" s="142"/>
      <c r="L289" s="137"/>
      <c r="M289" s="6"/>
      <c r="N289" s="148">
        <v>0.75</v>
      </c>
      <c r="O289" s="149">
        <f t="shared" si="81"/>
        <v>19.049999999999997</v>
      </c>
      <c r="P289" s="150">
        <v>0</v>
      </c>
      <c r="Q289" s="84">
        <f t="shared" si="87"/>
        <v>0</v>
      </c>
      <c r="R289" s="86"/>
      <c r="S289" s="84">
        <f t="shared" si="86"/>
        <v>1</v>
      </c>
      <c r="T289" s="151">
        <v>15</v>
      </c>
      <c r="U289" s="153">
        <v>24</v>
      </c>
      <c r="V289" s="153">
        <v>1</v>
      </c>
      <c r="W289" s="204">
        <v>0</v>
      </c>
      <c r="X289" s="99">
        <f t="shared" si="82"/>
        <v>0.01</v>
      </c>
      <c r="Y289" s="153">
        <v>12.9</v>
      </c>
      <c r="Z289" s="99">
        <f t="shared" si="83"/>
        <v>-2</v>
      </c>
      <c r="AA289" s="186">
        <v>1.2760000000000001E-2</v>
      </c>
      <c r="AB289" s="93">
        <f t="shared" si="84"/>
        <v>1.1833137200252518E-2</v>
      </c>
      <c r="AC289" s="94">
        <f t="shared" si="85"/>
        <v>-4.4047486137471621E-2</v>
      </c>
      <c r="AD289" s="6"/>
      <c r="AE289" s="14" t="e">
        <f>AC353</f>
        <v>#DIV/0!</v>
      </c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12"/>
    </row>
    <row r="290" spans="1:45" ht="23.1" customHeight="1">
      <c r="A290" s="81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148">
        <v>0.5</v>
      </c>
      <c r="O290" s="149">
        <f>N290*25.4</f>
        <v>12.7</v>
      </c>
      <c r="P290" s="150">
        <v>0</v>
      </c>
      <c r="Q290" s="84">
        <f t="shared" si="87"/>
        <v>0</v>
      </c>
      <c r="R290" s="86"/>
      <c r="S290" s="84">
        <f t="shared" si="86"/>
        <v>1</v>
      </c>
      <c r="T290" s="151">
        <v>30</v>
      </c>
      <c r="U290" s="153">
        <v>25</v>
      </c>
      <c r="V290" s="153">
        <v>1.3</v>
      </c>
      <c r="W290" s="204">
        <v>0</v>
      </c>
      <c r="X290" s="99">
        <f t="shared" si="82"/>
        <v>0.01</v>
      </c>
      <c r="Y290" s="153">
        <v>14.5</v>
      </c>
      <c r="Z290" s="99">
        <f t="shared" si="83"/>
        <v>-1.7</v>
      </c>
      <c r="AA290" s="186">
        <v>1.2760000000000001E-2</v>
      </c>
      <c r="AB290" s="93">
        <f t="shared" si="84"/>
        <v>8.8710300040825783E-3</v>
      </c>
      <c r="AC290" s="94">
        <f t="shared" si="85"/>
        <v>-3.7440363216850882E-2</v>
      </c>
      <c r="AD290" s="6"/>
      <c r="AE290" s="14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12"/>
    </row>
    <row r="291" spans="1:45" ht="23.1" customHeight="1">
      <c r="A291" s="81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148">
        <v>0.375</v>
      </c>
      <c r="O291" s="149">
        <f t="shared" si="81"/>
        <v>9.5249999999999986</v>
      </c>
      <c r="P291" s="150">
        <v>0</v>
      </c>
      <c r="Q291" s="84">
        <f t="shared" si="87"/>
        <v>0</v>
      </c>
      <c r="R291" s="87"/>
      <c r="S291" s="84">
        <f t="shared" si="86"/>
        <v>1</v>
      </c>
      <c r="T291" s="151">
        <v>60</v>
      </c>
      <c r="U291" s="153">
        <v>18</v>
      </c>
      <c r="V291" s="153">
        <v>1.3</v>
      </c>
      <c r="W291" s="204">
        <v>0</v>
      </c>
      <c r="X291" s="99">
        <f t="shared" si="82"/>
        <v>0.01</v>
      </c>
      <c r="Y291" s="153">
        <v>14.8</v>
      </c>
      <c r="Z291" s="99">
        <f t="shared" si="83"/>
        <v>-1.7</v>
      </c>
      <c r="AA291" s="186">
        <v>1.2630000000000001E-2</v>
      </c>
      <c r="AB291" s="93">
        <f t="shared" si="84"/>
        <v>6.2727587232413147E-3</v>
      </c>
      <c r="AC291" s="94">
        <f t="shared" si="85"/>
        <v>-3.7440363216850882E-2</v>
      </c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12"/>
    </row>
    <row r="292" spans="1:45" ht="23.1" customHeight="1">
      <c r="A292" s="81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157">
        <v>4</v>
      </c>
      <c r="O292" s="149">
        <v>4.75</v>
      </c>
      <c r="P292" s="150">
        <v>0</v>
      </c>
      <c r="Q292" s="84">
        <f t="shared" si="87"/>
        <v>0</v>
      </c>
      <c r="R292" s="84">
        <v>1</v>
      </c>
      <c r="S292" s="84">
        <f t="shared" si="86"/>
        <v>1</v>
      </c>
      <c r="T292" s="151">
        <v>250</v>
      </c>
      <c r="U292" s="153">
        <v>25</v>
      </c>
      <c r="V292" s="153">
        <v>1.3</v>
      </c>
      <c r="W292" s="204">
        <v>0</v>
      </c>
      <c r="X292" s="99">
        <f t="shared" si="82"/>
        <v>0.01</v>
      </c>
      <c r="Y292" s="153">
        <v>15.2</v>
      </c>
      <c r="Z292" s="99">
        <f t="shared" si="83"/>
        <v>-1.7</v>
      </c>
      <c r="AA292" s="186">
        <v>1.2630000000000001E-2</v>
      </c>
      <c r="AB292" s="93">
        <f t="shared" si="84"/>
        <v>3.114261954299927E-3</v>
      </c>
      <c r="AC292" s="94">
        <f t="shared" si="85"/>
        <v>-3.7440363216850882E-2</v>
      </c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12"/>
    </row>
    <row r="293" spans="1:45" ht="23.1" customHeight="1">
      <c r="A293" s="81"/>
      <c r="B293" s="6"/>
      <c r="C293" s="6"/>
      <c r="D293" s="13"/>
      <c r="E293" s="6"/>
      <c r="F293" s="6"/>
      <c r="G293" s="6"/>
      <c r="H293" s="6"/>
      <c r="I293" s="6"/>
      <c r="J293" s="6"/>
      <c r="K293" s="6"/>
      <c r="L293" s="6"/>
      <c r="M293" s="6"/>
      <c r="N293" s="157">
        <v>10</v>
      </c>
      <c r="O293" s="149">
        <v>2</v>
      </c>
      <c r="P293" s="150">
        <v>0</v>
      </c>
      <c r="Q293" s="84">
        <f>P293/P$300</f>
        <v>0</v>
      </c>
      <c r="R293" s="84">
        <f t="shared" ref="R293:R299" si="88">R292-Q293</f>
        <v>1</v>
      </c>
      <c r="S293" s="84">
        <f t="shared" ref="S293:S299" si="89">R293*S$292</f>
        <v>1</v>
      </c>
      <c r="T293" s="151">
        <v>1440</v>
      </c>
      <c r="U293" s="153">
        <v>26</v>
      </c>
      <c r="V293" s="153">
        <v>2</v>
      </c>
      <c r="W293" s="204">
        <v>0</v>
      </c>
      <c r="X293" s="99">
        <f t="shared" si="82"/>
        <v>0.01</v>
      </c>
      <c r="Y293" s="153">
        <v>15.4</v>
      </c>
      <c r="Z293" s="99">
        <f t="shared" si="83"/>
        <v>-1</v>
      </c>
      <c r="AA293" s="186">
        <v>1.235E-2</v>
      </c>
      <c r="AB293" s="120">
        <v>1E-3</v>
      </c>
      <c r="AC293" s="94">
        <f t="shared" si="85"/>
        <v>-2.2023743068735811E-2</v>
      </c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12"/>
    </row>
    <row r="294" spans="1:45" ht="23.1" customHeight="1">
      <c r="A294" s="81"/>
      <c r="B294" s="6"/>
      <c r="C294" s="6"/>
      <c r="D294" s="13"/>
      <c r="E294" s="6"/>
      <c r="F294" s="6"/>
      <c r="G294" s="6"/>
      <c r="H294" s="6"/>
      <c r="I294" s="6"/>
      <c r="J294" s="6"/>
      <c r="K294" s="6"/>
      <c r="L294" s="6"/>
      <c r="M294" s="6"/>
      <c r="N294" s="157">
        <v>20</v>
      </c>
      <c r="O294" s="149">
        <v>0.85</v>
      </c>
      <c r="P294" s="150">
        <v>0</v>
      </c>
      <c r="Q294" s="84">
        <f t="shared" ref="Q294:Q299" si="90">P294/P$300</f>
        <v>0</v>
      </c>
      <c r="R294" s="84">
        <f t="shared" si="88"/>
        <v>1</v>
      </c>
      <c r="S294" s="84">
        <f t="shared" si="89"/>
        <v>1</v>
      </c>
      <c r="T294" s="151"/>
      <c r="U294" s="153"/>
      <c r="V294" s="153"/>
      <c r="W294" s="153"/>
      <c r="X294" s="99"/>
      <c r="Y294" s="153"/>
      <c r="Z294" s="99"/>
      <c r="AA294" s="186"/>
      <c r="AB294" s="120"/>
      <c r="AC294" s="94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12"/>
    </row>
    <row r="295" spans="1:45" ht="23.1" customHeight="1">
      <c r="A295" s="81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157">
        <v>30</v>
      </c>
      <c r="O295" s="149">
        <v>0.59499999999999997</v>
      </c>
      <c r="P295" s="150">
        <v>0</v>
      </c>
      <c r="Q295" s="84">
        <f t="shared" si="90"/>
        <v>0</v>
      </c>
      <c r="R295" s="84">
        <f t="shared" si="88"/>
        <v>1</v>
      </c>
      <c r="S295" s="84">
        <f t="shared" si="89"/>
        <v>1</v>
      </c>
      <c r="T295" s="158" t="s">
        <v>14</v>
      </c>
      <c r="U295" s="158" t="s">
        <v>15</v>
      </c>
      <c r="V295" s="158" t="s">
        <v>16</v>
      </c>
      <c r="W295" s="158" t="s">
        <v>17</v>
      </c>
      <c r="X295" s="100" t="s">
        <v>18</v>
      </c>
      <c r="Y295" s="158" t="s">
        <v>19</v>
      </c>
      <c r="Z295" s="100" t="s">
        <v>33</v>
      </c>
      <c r="AA295" s="151"/>
      <c r="AB295" s="95"/>
      <c r="AC295" s="101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12"/>
    </row>
    <row r="296" spans="1:45" ht="23.1" customHeight="1">
      <c r="A296" s="81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157">
        <v>50</v>
      </c>
      <c r="O296" s="149">
        <v>0.29699999999999999</v>
      </c>
      <c r="P296" s="150">
        <v>0</v>
      </c>
      <c r="Q296" s="84">
        <f t="shared" si="90"/>
        <v>0</v>
      </c>
      <c r="R296" s="84">
        <f t="shared" si="88"/>
        <v>1</v>
      </c>
      <c r="S296" s="84">
        <f t="shared" si="89"/>
        <v>1</v>
      </c>
      <c r="T296" s="150">
        <v>45</v>
      </c>
      <c r="U296" s="160" t="s">
        <v>64</v>
      </c>
      <c r="V296" s="160" t="s">
        <v>32</v>
      </c>
      <c r="W296" s="160">
        <v>3</v>
      </c>
      <c r="X296" s="102">
        <f>Y296*1.65/((Y296-1)*2.65)</f>
        <v>0.99106843809311151</v>
      </c>
      <c r="Y296" s="160">
        <v>2.69</v>
      </c>
      <c r="Z296" s="96">
        <v>0.01</v>
      </c>
      <c r="AA296" s="151"/>
      <c r="AB296" s="95"/>
      <c r="AC296" s="101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12"/>
    </row>
    <row r="297" spans="1:45" ht="23.1" customHeight="1">
      <c r="A297" s="81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157">
        <v>100</v>
      </c>
      <c r="O297" s="149">
        <v>0.14899999999999999</v>
      </c>
      <c r="P297" s="150">
        <v>0</v>
      </c>
      <c r="Q297" s="84">
        <f t="shared" si="90"/>
        <v>0</v>
      </c>
      <c r="R297" s="84">
        <f t="shared" si="88"/>
        <v>1</v>
      </c>
      <c r="S297" s="84">
        <f t="shared" si="89"/>
        <v>1</v>
      </c>
      <c r="T297" s="162" t="s">
        <v>20</v>
      </c>
      <c r="U297" s="163">
        <f>S298</f>
        <v>1</v>
      </c>
      <c r="V297" s="162" t="s">
        <v>22</v>
      </c>
      <c r="W297" s="163">
        <f>S292</f>
        <v>1</v>
      </c>
      <c r="X297" s="103" t="s">
        <v>24</v>
      </c>
      <c r="Y297" s="215">
        <f>B286</f>
        <v>0</v>
      </c>
      <c r="Z297" s="104"/>
      <c r="AA297" s="165"/>
      <c r="AB297" s="105"/>
      <c r="AC297" s="10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12"/>
    </row>
    <row r="298" spans="1:45" ht="23.1" customHeight="1">
      <c r="A298" s="81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157">
        <v>200</v>
      </c>
      <c r="O298" s="149">
        <v>7.3999999999999996E-2</v>
      </c>
      <c r="P298" s="150">
        <v>0</v>
      </c>
      <c r="Q298" s="84">
        <f t="shared" si="90"/>
        <v>0</v>
      </c>
      <c r="R298" s="84">
        <f t="shared" si="88"/>
        <v>1</v>
      </c>
      <c r="S298" s="84">
        <f t="shared" si="89"/>
        <v>1</v>
      </c>
      <c r="T298" s="162" t="s">
        <v>21</v>
      </c>
      <c r="U298" s="163">
        <f>1-U297</f>
        <v>0</v>
      </c>
      <c r="V298" s="162" t="s">
        <v>23</v>
      </c>
      <c r="W298" s="163">
        <f>1-W297</f>
        <v>0</v>
      </c>
      <c r="X298" s="103" t="s">
        <v>25</v>
      </c>
      <c r="Y298" s="147">
        <f>B288</f>
        <v>0</v>
      </c>
      <c r="Z298" s="107"/>
      <c r="AA298" s="166"/>
      <c r="AB298" s="107"/>
      <c r="AC298" s="10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12"/>
    </row>
    <row r="299" spans="1:45" ht="23.1" customHeight="1">
      <c r="A299" s="81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167" t="s">
        <v>5</v>
      </c>
      <c r="O299" s="149">
        <v>0</v>
      </c>
      <c r="P299" s="152">
        <f>547.4-SUM(P293:P298)</f>
        <v>547.4</v>
      </c>
      <c r="Q299" s="84">
        <f t="shared" si="90"/>
        <v>1</v>
      </c>
      <c r="R299" s="84">
        <f t="shared" si="88"/>
        <v>0</v>
      </c>
      <c r="S299" s="84">
        <f t="shared" si="89"/>
        <v>0</v>
      </c>
      <c r="T299" s="162" t="s">
        <v>26</v>
      </c>
      <c r="U299" s="168">
        <f>Y299/W299</f>
        <v>50</v>
      </c>
      <c r="V299" s="162" t="s">
        <v>27</v>
      </c>
      <c r="W299" s="169">
        <v>0.3</v>
      </c>
      <c r="X299" s="103" t="s">
        <v>29</v>
      </c>
      <c r="Y299" s="169">
        <v>15</v>
      </c>
      <c r="Z299" s="107"/>
      <c r="AA299" s="166"/>
      <c r="AB299" s="107"/>
      <c r="AC299" s="10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12"/>
    </row>
    <row r="300" spans="1:45" ht="23.1" customHeight="1" thickBot="1">
      <c r="A300" s="81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170" t="s">
        <v>6</v>
      </c>
      <c r="O300" s="171"/>
      <c r="P300" s="172">
        <f>SUM(P293:P299)</f>
        <v>547.4</v>
      </c>
      <c r="Q300" s="88">
        <f>P300/P$300</f>
        <v>1</v>
      </c>
      <c r="R300" s="249"/>
      <c r="S300" s="250"/>
      <c r="T300" s="173" t="s">
        <v>62</v>
      </c>
      <c r="U300" s="211">
        <f>W300^2/(W299*Y299)</f>
        <v>0.88888888888888884</v>
      </c>
      <c r="V300" s="173" t="s">
        <v>28</v>
      </c>
      <c r="W300" s="175">
        <v>2</v>
      </c>
      <c r="X300" s="108" t="s">
        <v>35</v>
      </c>
      <c r="Y300" s="175">
        <f>0.73*(Y297-20)</f>
        <v>-14.6</v>
      </c>
      <c r="Z300" s="109"/>
      <c r="AA300" s="176"/>
      <c r="AB300" s="109"/>
      <c r="AC300" s="110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12"/>
    </row>
    <row r="301" spans="1:45" ht="21" customHeight="1">
      <c r="A301" s="81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166"/>
      <c r="O301" s="166"/>
      <c r="P301" s="166"/>
      <c r="Q301" s="107"/>
      <c r="R301" s="107"/>
      <c r="S301" s="107"/>
      <c r="T301" s="166"/>
      <c r="U301" s="166"/>
      <c r="V301" s="166"/>
      <c r="W301" s="166"/>
      <c r="X301" s="107"/>
      <c r="Y301" s="166"/>
      <c r="Z301" s="107"/>
      <c r="AA301" s="166"/>
      <c r="AB301" s="107"/>
      <c r="AC301" s="107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12"/>
    </row>
    <row r="302" spans="1:45" ht="21" customHeight="1">
      <c r="A302" s="81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166"/>
      <c r="O302" s="166"/>
      <c r="P302" s="166"/>
      <c r="Q302" s="107"/>
      <c r="R302" s="107"/>
      <c r="S302" s="107"/>
      <c r="T302" s="166"/>
      <c r="U302" s="166"/>
      <c r="V302" s="166"/>
      <c r="W302" s="166"/>
      <c r="X302" s="107"/>
      <c r="Y302" s="166"/>
      <c r="Z302" s="107"/>
      <c r="AA302" s="166"/>
      <c r="AB302" s="107"/>
      <c r="AC302" s="107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12"/>
    </row>
    <row r="303" spans="1:45" ht="21" customHeight="1">
      <c r="A303" s="81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166"/>
      <c r="O303" s="166"/>
      <c r="P303" s="166"/>
      <c r="Q303" s="107"/>
      <c r="R303" s="107"/>
      <c r="S303" s="107"/>
      <c r="T303" s="166"/>
      <c r="U303" s="166"/>
      <c r="V303" s="166"/>
      <c r="W303" s="166"/>
      <c r="X303" s="107"/>
      <c r="Y303" s="166"/>
      <c r="Z303" s="107"/>
      <c r="AA303" s="166"/>
      <c r="AB303" s="107"/>
      <c r="AC303" s="107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12"/>
    </row>
    <row r="304" spans="1:45" ht="21" customHeight="1">
      <c r="A304" s="81"/>
      <c r="B304" s="6"/>
      <c r="C304" s="6"/>
      <c r="D304" s="6"/>
      <c r="E304" s="6"/>
      <c r="F304" s="6"/>
      <c r="G304" s="6"/>
      <c r="H304" s="6"/>
      <c r="I304" s="6"/>
      <c r="J304" s="130"/>
      <c r="K304" s="130"/>
      <c r="L304" s="130"/>
      <c r="M304" s="6"/>
      <c r="N304" s="166"/>
      <c r="O304" s="166"/>
      <c r="P304" s="166"/>
      <c r="Q304" s="107"/>
      <c r="R304" s="107"/>
      <c r="S304" s="107"/>
      <c r="T304" s="166"/>
      <c r="U304" s="166"/>
      <c r="V304" s="166"/>
      <c r="W304" s="166"/>
      <c r="X304" s="107"/>
      <c r="Y304" s="166"/>
      <c r="Z304" s="107"/>
      <c r="AA304" s="166"/>
      <c r="AB304" s="107"/>
      <c r="AC304" s="107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12"/>
    </row>
    <row r="305" spans="1:45" ht="21" customHeight="1">
      <c r="A305" s="81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166"/>
      <c r="O305" s="166"/>
      <c r="P305" s="166"/>
      <c r="Q305" s="107"/>
      <c r="R305" s="107"/>
      <c r="S305" s="107"/>
      <c r="T305" s="166"/>
      <c r="U305" s="166"/>
      <c r="V305" s="166"/>
      <c r="W305" s="166"/>
      <c r="X305" s="107"/>
      <c r="Y305" s="166"/>
      <c r="Z305" s="107"/>
      <c r="AA305" s="166"/>
      <c r="AB305" s="107"/>
      <c r="AC305" s="107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12"/>
    </row>
    <row r="306" spans="1:45" ht="21" customHeight="1">
      <c r="A306" s="81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166"/>
      <c r="O306" s="166"/>
      <c r="P306" s="166"/>
      <c r="Q306" s="107"/>
      <c r="R306" s="107"/>
      <c r="S306" s="107"/>
      <c r="T306" s="166"/>
      <c r="U306" s="166"/>
      <c r="V306" s="166"/>
      <c r="W306" s="166"/>
      <c r="X306" s="107"/>
      <c r="Y306" s="166"/>
      <c r="Z306" s="107"/>
      <c r="AA306" s="166"/>
      <c r="AB306" s="107"/>
      <c r="AC306" s="107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12"/>
    </row>
    <row r="307" spans="1:45" ht="21" customHeight="1">
      <c r="A307" s="81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166"/>
      <c r="O307" s="166"/>
      <c r="P307" s="166"/>
      <c r="Q307" s="107"/>
      <c r="R307" s="107"/>
      <c r="S307" s="107"/>
      <c r="T307" s="166"/>
      <c r="U307" s="166"/>
      <c r="V307" s="166"/>
      <c r="W307" s="166"/>
      <c r="X307" s="107"/>
      <c r="Y307" s="166"/>
      <c r="Z307" s="107"/>
      <c r="AA307" s="166"/>
      <c r="AB307" s="107"/>
      <c r="AC307" s="107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12"/>
    </row>
    <row r="308" spans="1:45" ht="21" customHeight="1">
      <c r="A308" s="81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166"/>
      <c r="O308" s="166"/>
      <c r="P308" s="166"/>
      <c r="Q308" s="107"/>
      <c r="R308" s="107"/>
      <c r="S308" s="107"/>
      <c r="T308" s="166"/>
      <c r="U308" s="166"/>
      <c r="V308" s="166"/>
      <c r="W308" s="166"/>
      <c r="X308" s="107"/>
      <c r="Y308" s="166"/>
      <c r="Z308" s="107"/>
      <c r="AA308" s="166"/>
      <c r="AB308" s="107"/>
      <c r="AC308" s="107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12"/>
    </row>
    <row r="309" spans="1:45" ht="21" customHeight="1">
      <c r="A309" s="81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166"/>
      <c r="O309" s="166"/>
      <c r="P309" s="166"/>
      <c r="Q309" s="107"/>
      <c r="R309" s="107"/>
      <c r="S309" s="107"/>
      <c r="T309" s="166"/>
      <c r="U309" s="166"/>
      <c r="V309" s="166"/>
      <c r="W309" s="166"/>
      <c r="X309" s="107"/>
      <c r="Y309" s="166"/>
      <c r="Z309" s="107"/>
      <c r="AA309" s="166"/>
      <c r="AB309" s="107"/>
      <c r="AC309" s="107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12"/>
    </row>
    <row r="310" spans="1:45" ht="21" customHeight="1">
      <c r="A310" s="81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166"/>
      <c r="O310" s="166"/>
      <c r="P310" s="166"/>
      <c r="Q310" s="107"/>
      <c r="R310" s="107"/>
      <c r="S310" s="107"/>
      <c r="T310" s="166"/>
      <c r="U310" s="166"/>
      <c r="V310" s="166"/>
      <c r="W310" s="166"/>
      <c r="X310" s="107"/>
      <c r="Y310" s="166"/>
      <c r="Z310" s="107"/>
      <c r="AA310" s="166"/>
      <c r="AB310" s="107"/>
      <c r="AC310" s="107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12"/>
    </row>
    <row r="311" spans="1:45" ht="21" customHeight="1">
      <c r="A311" s="81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166"/>
      <c r="O311" s="166"/>
      <c r="P311" s="166"/>
      <c r="Q311" s="107"/>
      <c r="R311" s="107"/>
      <c r="S311" s="107"/>
      <c r="T311" s="166"/>
      <c r="U311" s="166"/>
      <c r="V311" s="166"/>
      <c r="W311" s="166"/>
      <c r="X311" s="107"/>
      <c r="Y311" s="166"/>
      <c r="Z311" s="107"/>
      <c r="AA311" s="166"/>
      <c r="AB311" s="107"/>
      <c r="AC311" s="107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12"/>
    </row>
    <row r="312" spans="1:45" ht="21" customHeight="1">
      <c r="A312" s="81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166"/>
      <c r="O312" s="166"/>
      <c r="P312" s="166"/>
      <c r="Q312" s="107"/>
      <c r="R312" s="107"/>
      <c r="S312" s="107"/>
      <c r="T312" s="166"/>
      <c r="U312" s="166"/>
      <c r="V312" s="166"/>
      <c r="W312" s="166"/>
      <c r="X312" s="107"/>
      <c r="Y312" s="166"/>
      <c r="Z312" s="107"/>
      <c r="AA312" s="166"/>
      <c r="AB312" s="107"/>
      <c r="AC312" s="107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12"/>
    </row>
    <row r="313" spans="1:45" ht="21" customHeight="1">
      <c r="A313" s="81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166"/>
      <c r="O313" s="166"/>
      <c r="P313" s="166"/>
      <c r="Q313" s="107"/>
      <c r="R313" s="107"/>
      <c r="S313" s="107"/>
      <c r="T313" s="166"/>
      <c r="U313" s="166"/>
      <c r="V313" s="166"/>
      <c r="W313" s="166"/>
      <c r="X313" s="107"/>
      <c r="Y313" s="166"/>
      <c r="Z313" s="107"/>
      <c r="AA313" s="166"/>
      <c r="AB313" s="107"/>
      <c r="AC313" s="107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12"/>
    </row>
    <row r="314" spans="1:45" ht="21" customHeight="1">
      <c r="A314" s="81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166"/>
      <c r="O314" s="166"/>
      <c r="P314" s="166"/>
      <c r="Q314" s="107"/>
      <c r="R314" s="107"/>
      <c r="S314" s="107"/>
      <c r="T314" s="166"/>
      <c r="U314" s="166"/>
      <c r="V314" s="166"/>
      <c r="W314" s="166"/>
      <c r="X314" s="107"/>
      <c r="Y314" s="166"/>
      <c r="Z314" s="107"/>
      <c r="AA314" s="166"/>
      <c r="AB314" s="107"/>
      <c r="AC314" s="107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12"/>
    </row>
    <row r="315" spans="1:45" ht="21" customHeight="1">
      <c r="A315" s="6"/>
      <c r="B315" s="6"/>
      <c r="C315" s="6"/>
      <c r="D315" s="6"/>
      <c r="E315" s="6"/>
      <c r="L315" s="6"/>
      <c r="M315" s="6"/>
      <c r="N315" s="166"/>
      <c r="O315" s="166"/>
      <c r="P315" s="166"/>
      <c r="Q315" s="107"/>
      <c r="R315" s="107"/>
      <c r="S315" s="107"/>
      <c r="T315" s="166"/>
      <c r="U315" s="166"/>
      <c r="V315" s="166"/>
      <c r="W315" s="166"/>
      <c r="X315" s="107"/>
      <c r="Y315" s="166"/>
      <c r="Z315" s="107"/>
      <c r="AA315" s="166"/>
      <c r="AB315" s="107"/>
      <c r="AC315" s="107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12"/>
    </row>
    <row r="316" spans="1:45" ht="21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6"/>
      <c r="N316" s="166"/>
      <c r="O316" s="166"/>
      <c r="P316" s="166"/>
      <c r="Q316" s="107"/>
      <c r="R316" s="107"/>
      <c r="S316" s="107"/>
      <c r="T316" s="166"/>
      <c r="U316" s="166"/>
      <c r="V316" s="166"/>
      <c r="W316" s="166"/>
      <c r="X316" s="107"/>
      <c r="Y316" s="166"/>
      <c r="Z316" s="107"/>
      <c r="AA316" s="166"/>
      <c r="AB316" s="107"/>
      <c r="AC316" s="107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12"/>
    </row>
    <row r="317" spans="1:45" ht="19.5" customHeight="1" thickBo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179" t="s">
        <v>39</v>
      </c>
      <c r="O317" s="180" t="s">
        <v>39</v>
      </c>
      <c r="P317" s="179" t="s">
        <v>39</v>
      </c>
      <c r="Q317" s="107"/>
      <c r="R317" s="107"/>
      <c r="S317" s="107"/>
      <c r="T317" s="166"/>
      <c r="U317" s="166"/>
      <c r="V317" s="166"/>
      <c r="W317" s="166"/>
      <c r="X317" s="107"/>
      <c r="Y317" s="166"/>
      <c r="Z317" s="107"/>
      <c r="AA317" s="166"/>
      <c r="AB317" s="107"/>
      <c r="AC317" s="107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12"/>
    </row>
    <row r="318" spans="1:45" ht="29.25" customHeight="1">
      <c r="A318" s="261" t="str">
        <f>A283</f>
        <v>مهندسین مشاور کد آزمون</v>
      </c>
      <c r="B318" s="261"/>
      <c r="C318" s="261"/>
      <c r="D318" s="261"/>
      <c r="E318" s="261"/>
      <c r="F318" s="261"/>
      <c r="G318" s="261"/>
      <c r="H318" s="261"/>
      <c r="I318" s="261"/>
      <c r="J318" s="261"/>
      <c r="K318" s="261"/>
      <c r="L318" s="261"/>
      <c r="M318" s="6"/>
      <c r="N318" s="291">
        <v>331</v>
      </c>
      <c r="O318" s="283"/>
      <c r="P318" s="284"/>
      <c r="Q318" s="243" t="s">
        <v>65</v>
      </c>
      <c r="R318" s="244"/>
      <c r="S318" s="246"/>
      <c r="T318" s="247" t="s">
        <v>8</v>
      </c>
      <c r="U318" s="253" t="s">
        <v>63</v>
      </c>
      <c r="V318" s="247" t="s">
        <v>9</v>
      </c>
      <c r="W318" s="247" t="s">
        <v>10</v>
      </c>
      <c r="X318" s="251" t="s">
        <v>11</v>
      </c>
      <c r="Y318" s="247" t="s">
        <v>30</v>
      </c>
      <c r="Z318" s="251" t="s">
        <v>34</v>
      </c>
      <c r="AA318" s="247" t="s">
        <v>12</v>
      </c>
      <c r="AB318" s="89" t="s">
        <v>31</v>
      </c>
      <c r="AC318" s="90" t="s">
        <v>13</v>
      </c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12"/>
    </row>
    <row r="319" spans="1:45" ht="30.75" customHeight="1">
      <c r="A319" s="261"/>
      <c r="B319" s="261"/>
      <c r="C319" s="261"/>
      <c r="D319" s="261"/>
      <c r="E319" s="261"/>
      <c r="F319" s="261"/>
      <c r="G319" s="261"/>
      <c r="H319" s="261"/>
      <c r="I319" s="261"/>
      <c r="J319" s="261"/>
      <c r="K319" s="261"/>
      <c r="L319" s="261"/>
      <c r="M319" s="6"/>
      <c r="N319" s="145" t="s">
        <v>0</v>
      </c>
      <c r="O319" s="146" t="s">
        <v>1</v>
      </c>
      <c r="P319" s="146" t="s">
        <v>4</v>
      </c>
      <c r="Q319" s="91" t="s">
        <v>3</v>
      </c>
      <c r="R319" s="112" t="s">
        <v>7</v>
      </c>
      <c r="S319" s="92" t="s">
        <v>2</v>
      </c>
      <c r="T319" s="248"/>
      <c r="U319" s="254"/>
      <c r="V319" s="248"/>
      <c r="W319" s="248"/>
      <c r="X319" s="252"/>
      <c r="Y319" s="248"/>
      <c r="Z319" s="252"/>
      <c r="AA319" s="248"/>
      <c r="AB319" s="93">
        <f>O333</f>
        <v>7.3999999999999996E-2</v>
      </c>
      <c r="AC319" s="94">
        <f>S333</f>
        <v>1</v>
      </c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12"/>
    </row>
    <row r="320" spans="1:45" ht="29.25" customHeight="1">
      <c r="A320" s="262" t="s">
        <v>76</v>
      </c>
      <c r="B320" s="262"/>
      <c r="C320" s="262"/>
      <c r="D320" s="262"/>
      <c r="E320" s="262"/>
      <c r="F320" s="262"/>
      <c r="G320" s="262"/>
      <c r="H320" s="262"/>
      <c r="I320" s="262"/>
      <c r="J320" s="262"/>
      <c r="K320" s="262"/>
      <c r="L320" s="262"/>
      <c r="M320" s="6"/>
      <c r="N320" s="148">
        <v>2.5</v>
      </c>
      <c r="O320" s="149">
        <f t="shared" ref="O320:O326" si="91">N320*25.4</f>
        <v>63.5</v>
      </c>
      <c r="P320" s="150">
        <v>0</v>
      </c>
      <c r="Q320" s="82"/>
      <c r="R320" s="83"/>
      <c r="S320" s="84">
        <v>1</v>
      </c>
      <c r="T320" s="151">
        <v>0.5</v>
      </c>
      <c r="U320" s="153">
        <v>21</v>
      </c>
      <c r="V320" s="153">
        <v>0.2</v>
      </c>
      <c r="W320" s="153"/>
      <c r="X320" s="99">
        <f t="shared" ref="X320:X328" si="92">W320+Z$52</f>
        <v>0.01</v>
      </c>
      <c r="Y320" s="153">
        <v>8.8000000000000007</v>
      </c>
      <c r="Z320" s="99">
        <f t="shared" ref="Z320:Z328" si="93">W320+V320-W$52</f>
        <v>-2.8</v>
      </c>
      <c r="AA320" s="186">
        <v>1.2760000000000001E-2</v>
      </c>
      <c r="AB320" s="93">
        <f t="shared" ref="AB320:AB327" si="94">(Y320/T320)^0.5*AA320</f>
        <v>5.3531203610604539E-2</v>
      </c>
      <c r="AC320" s="94">
        <f t="shared" ref="AC320:AC328" si="95">Z320*X$331/T$331*AC$319</f>
        <v>-6.4534688992109582E-2</v>
      </c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12"/>
    </row>
    <row r="321" spans="1:45" ht="24" customHeight="1">
      <c r="A321" s="133" t="s">
        <v>69</v>
      </c>
      <c r="B321" s="191" t="s">
        <v>82</v>
      </c>
      <c r="C321" s="124" t="s">
        <v>83</v>
      </c>
      <c r="D321" s="267" t="s">
        <v>66</v>
      </c>
      <c r="E321" s="268"/>
      <c r="F321" s="269" t="str">
        <f>F286</f>
        <v>پايان نامه آرش حافظي</v>
      </c>
      <c r="G321" s="267"/>
      <c r="H321" s="267"/>
      <c r="I321" s="267"/>
      <c r="J321" s="267"/>
      <c r="K321" s="126" t="s">
        <v>73</v>
      </c>
      <c r="L321" s="127"/>
      <c r="M321" s="118"/>
      <c r="N321" s="156">
        <v>2</v>
      </c>
      <c r="O321" s="149">
        <f t="shared" si="91"/>
        <v>50.8</v>
      </c>
      <c r="P321" s="150"/>
      <c r="Q321" s="84">
        <f>P321/N$318</f>
        <v>0</v>
      </c>
      <c r="R321" s="85"/>
      <c r="S321" s="84">
        <f t="shared" ref="S321:S327" si="96">S320-Q321</f>
        <v>1</v>
      </c>
      <c r="T321" s="151">
        <v>1</v>
      </c>
      <c r="U321" s="153">
        <v>21</v>
      </c>
      <c r="V321" s="153">
        <v>0.2</v>
      </c>
      <c r="W321" s="153"/>
      <c r="X321" s="99">
        <f t="shared" si="92"/>
        <v>0.01</v>
      </c>
      <c r="Y321" s="153">
        <v>9.1999999999999993</v>
      </c>
      <c r="Z321" s="99">
        <f t="shared" si="93"/>
        <v>-2.8</v>
      </c>
      <c r="AA321" s="186">
        <v>1.2760000000000001E-2</v>
      </c>
      <c r="AB321" s="93">
        <f t="shared" si="94"/>
        <v>3.870299626643911E-2</v>
      </c>
      <c r="AC321" s="94">
        <f t="shared" si="95"/>
        <v>-6.4534688992109582E-2</v>
      </c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12"/>
    </row>
    <row r="322" spans="1:45" ht="24" customHeight="1">
      <c r="A322" s="133" t="s">
        <v>70</v>
      </c>
      <c r="B322" s="121" t="s">
        <v>80</v>
      </c>
      <c r="C322" s="124" t="s">
        <v>77</v>
      </c>
      <c r="D322" s="267" t="s">
        <v>67</v>
      </c>
      <c r="E322" s="268"/>
      <c r="F322" s="269">
        <f>F287</f>
        <v>0</v>
      </c>
      <c r="G322" s="267"/>
      <c r="H322" s="267"/>
      <c r="I322" s="267"/>
      <c r="J322" s="267"/>
      <c r="K322" s="126" t="s">
        <v>74</v>
      </c>
      <c r="L322" s="127"/>
      <c r="M322" s="119"/>
      <c r="N322" s="148">
        <v>1.5</v>
      </c>
      <c r="O322" s="149">
        <f t="shared" si="91"/>
        <v>38.099999999999994</v>
      </c>
      <c r="P322" s="150"/>
      <c r="Q322" s="84">
        <f t="shared" ref="Q322:Q327" si="97">P322/N$318</f>
        <v>0</v>
      </c>
      <c r="R322" s="86"/>
      <c r="S322" s="84">
        <f t="shared" si="96"/>
        <v>1</v>
      </c>
      <c r="T322" s="151">
        <v>2</v>
      </c>
      <c r="U322" s="153">
        <v>21</v>
      </c>
      <c r="V322" s="153">
        <v>0.2</v>
      </c>
      <c r="W322" s="153"/>
      <c r="X322" s="99">
        <f t="shared" si="92"/>
        <v>0.01</v>
      </c>
      <c r="Y322" s="153">
        <v>10.199999999999999</v>
      </c>
      <c r="Z322" s="99">
        <f t="shared" si="93"/>
        <v>-2.8</v>
      </c>
      <c r="AA322" s="186">
        <v>1.2760000000000001E-2</v>
      </c>
      <c r="AB322" s="93">
        <f t="shared" si="94"/>
        <v>2.8816137145703618E-2</v>
      </c>
      <c r="AC322" s="94">
        <f t="shared" si="95"/>
        <v>-6.4534688992109582E-2</v>
      </c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12"/>
    </row>
    <row r="323" spans="1:45" ht="24" customHeight="1">
      <c r="A323" s="133" t="s">
        <v>71</v>
      </c>
      <c r="B323" s="121" t="s">
        <v>81</v>
      </c>
      <c r="C323" s="125">
        <f>C288+1</f>
        <v>10</v>
      </c>
      <c r="D323" s="267" t="s">
        <v>68</v>
      </c>
      <c r="E323" s="268"/>
      <c r="F323" s="269" t="str">
        <f>F288</f>
        <v xml:space="preserve">  توسط مهندسین مشاور کد آزمون</v>
      </c>
      <c r="G323" s="267"/>
      <c r="H323" s="267"/>
      <c r="I323" s="267"/>
      <c r="J323" s="267"/>
      <c r="K323" s="126" t="s">
        <v>75</v>
      </c>
      <c r="L323" s="127"/>
      <c r="M323" s="119"/>
      <c r="N323" s="157">
        <v>1</v>
      </c>
      <c r="O323" s="149">
        <f t="shared" si="91"/>
        <v>25.4</v>
      </c>
      <c r="P323" s="150"/>
      <c r="Q323" s="84">
        <f t="shared" si="97"/>
        <v>0</v>
      </c>
      <c r="R323" s="86"/>
      <c r="S323" s="84">
        <f t="shared" si="96"/>
        <v>1</v>
      </c>
      <c r="T323" s="151">
        <v>5</v>
      </c>
      <c r="U323" s="153">
        <v>21</v>
      </c>
      <c r="V323" s="153">
        <v>0.2</v>
      </c>
      <c r="W323" s="153"/>
      <c r="X323" s="99">
        <f t="shared" si="92"/>
        <v>0.01</v>
      </c>
      <c r="Y323" s="153">
        <v>11.5</v>
      </c>
      <c r="Z323" s="99">
        <f t="shared" si="93"/>
        <v>-2.8</v>
      </c>
      <c r="AA323" s="186">
        <v>1.2760000000000001E-2</v>
      </c>
      <c r="AB323" s="93">
        <f t="shared" si="94"/>
        <v>1.9351498133219555E-2</v>
      </c>
      <c r="AC323" s="94">
        <f t="shared" si="95"/>
        <v>-6.4534688992109582E-2</v>
      </c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12"/>
    </row>
    <row r="324" spans="1:45" ht="24" customHeight="1">
      <c r="A324" s="294"/>
      <c r="B324" s="294"/>
      <c r="C324" s="294"/>
      <c r="D324" s="292"/>
      <c r="E324" s="292"/>
      <c r="F324" s="292"/>
      <c r="G324" s="293"/>
      <c r="H324" s="293"/>
      <c r="I324" s="265"/>
      <c r="J324" s="265"/>
      <c r="K324" s="132"/>
      <c r="L324" s="143"/>
      <c r="M324" s="131"/>
      <c r="N324" s="148">
        <v>0.75</v>
      </c>
      <c r="O324" s="149">
        <f t="shared" si="91"/>
        <v>19.049999999999997</v>
      </c>
      <c r="P324" s="150"/>
      <c r="Q324" s="84">
        <f t="shared" si="97"/>
        <v>0</v>
      </c>
      <c r="R324" s="86"/>
      <c r="S324" s="84">
        <f t="shared" si="96"/>
        <v>1</v>
      </c>
      <c r="T324" s="151">
        <v>15</v>
      </c>
      <c r="U324" s="153">
        <v>22</v>
      </c>
      <c r="V324" s="153">
        <v>0.4</v>
      </c>
      <c r="W324" s="153"/>
      <c r="X324" s="99">
        <f t="shared" si="92"/>
        <v>0.01</v>
      </c>
      <c r="Y324" s="153">
        <v>12.9</v>
      </c>
      <c r="Z324" s="99">
        <f t="shared" si="93"/>
        <v>-2.6</v>
      </c>
      <c r="AA324" s="186">
        <v>1.2760000000000001E-2</v>
      </c>
      <c r="AB324" s="93">
        <f t="shared" si="94"/>
        <v>1.1833137200252518E-2</v>
      </c>
      <c r="AC324" s="94">
        <f t="shared" si="95"/>
        <v>-5.9925068349816049E-2</v>
      </c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12"/>
    </row>
    <row r="325" spans="1:45" ht="24" customHeight="1">
      <c r="A325" s="81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148">
        <v>0.5</v>
      </c>
      <c r="O325" s="149">
        <f t="shared" si="91"/>
        <v>12.7</v>
      </c>
      <c r="P325" s="150"/>
      <c r="Q325" s="84">
        <f t="shared" si="97"/>
        <v>0</v>
      </c>
      <c r="R325" s="86"/>
      <c r="S325" s="84">
        <f t="shared" si="96"/>
        <v>1</v>
      </c>
      <c r="T325" s="151">
        <v>30</v>
      </c>
      <c r="U325" s="153">
        <v>22</v>
      </c>
      <c r="V325" s="153">
        <v>0.4</v>
      </c>
      <c r="W325" s="153"/>
      <c r="X325" s="99">
        <f t="shared" si="92"/>
        <v>0.01</v>
      </c>
      <c r="Y325" s="153">
        <v>14.5</v>
      </c>
      <c r="Z325" s="99">
        <f t="shared" si="93"/>
        <v>-2.6</v>
      </c>
      <c r="AA325" s="186">
        <v>1.2760000000000001E-2</v>
      </c>
      <c r="AB325" s="93">
        <f t="shared" si="94"/>
        <v>8.8710300040825783E-3</v>
      </c>
      <c r="AC325" s="94">
        <f t="shared" si="95"/>
        <v>-5.9925068349816049E-2</v>
      </c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12"/>
    </row>
    <row r="326" spans="1:45" ht="24" customHeight="1">
      <c r="A326" s="81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148">
        <v>0.375</v>
      </c>
      <c r="O326" s="149">
        <f t="shared" si="91"/>
        <v>9.5249999999999986</v>
      </c>
      <c r="P326" s="150"/>
      <c r="Q326" s="84">
        <f t="shared" si="97"/>
        <v>0</v>
      </c>
      <c r="R326" s="87"/>
      <c r="S326" s="84">
        <f t="shared" si="96"/>
        <v>1</v>
      </c>
      <c r="T326" s="151">
        <v>60</v>
      </c>
      <c r="U326" s="153">
        <v>17</v>
      </c>
      <c r="V326" s="153">
        <v>0.7</v>
      </c>
      <c r="W326" s="153"/>
      <c r="X326" s="99">
        <f t="shared" si="92"/>
        <v>0.01</v>
      </c>
      <c r="Y326" s="153">
        <v>14.8</v>
      </c>
      <c r="Z326" s="99">
        <f t="shared" si="93"/>
        <v>-2.2999999999999998</v>
      </c>
      <c r="AA326" s="186">
        <v>1.2630000000000001E-2</v>
      </c>
      <c r="AB326" s="93">
        <f t="shared" si="94"/>
        <v>6.2727587232413147E-3</v>
      </c>
      <c r="AC326" s="94">
        <f t="shared" si="95"/>
        <v>-5.3010637386375729E-2</v>
      </c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12"/>
    </row>
    <row r="327" spans="1:45" ht="24" customHeight="1">
      <c r="A327" s="81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157">
        <v>4</v>
      </c>
      <c r="O327" s="149">
        <v>4.75</v>
      </c>
      <c r="P327" s="150"/>
      <c r="Q327" s="84">
        <f t="shared" si="97"/>
        <v>0</v>
      </c>
      <c r="R327" s="84">
        <v>1</v>
      </c>
      <c r="S327" s="84">
        <f t="shared" si="96"/>
        <v>1</v>
      </c>
      <c r="T327" s="151">
        <v>250</v>
      </c>
      <c r="U327" s="153">
        <v>24</v>
      </c>
      <c r="V327" s="153">
        <v>1</v>
      </c>
      <c r="W327" s="153"/>
      <c r="X327" s="99">
        <f t="shared" si="92"/>
        <v>0.01</v>
      </c>
      <c r="Y327" s="153">
        <v>15.2</v>
      </c>
      <c r="Z327" s="99">
        <f t="shared" si="93"/>
        <v>-2</v>
      </c>
      <c r="AA327" s="186">
        <v>1.2630000000000001E-2</v>
      </c>
      <c r="AB327" s="93">
        <f t="shared" si="94"/>
        <v>3.114261954299927E-3</v>
      </c>
      <c r="AC327" s="94">
        <f t="shared" si="95"/>
        <v>-4.6096206422935417E-2</v>
      </c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12"/>
    </row>
    <row r="328" spans="1:45" ht="24" customHeight="1">
      <c r="A328" s="81"/>
      <c r="B328" s="6"/>
      <c r="C328" s="6"/>
      <c r="D328" s="13"/>
      <c r="E328" s="6"/>
      <c r="F328" s="6"/>
      <c r="G328" s="6"/>
      <c r="H328" s="6"/>
      <c r="I328" s="6"/>
      <c r="J328" s="6"/>
      <c r="K328" s="6"/>
      <c r="L328" s="6"/>
      <c r="M328" s="6"/>
      <c r="N328" s="157">
        <v>10</v>
      </c>
      <c r="O328" s="149">
        <v>2</v>
      </c>
      <c r="P328" s="150"/>
      <c r="Q328" s="84">
        <f>P328/P$335</f>
        <v>0</v>
      </c>
      <c r="R328" s="84">
        <f t="shared" ref="R328:R334" si="98">R327-Q328</f>
        <v>1</v>
      </c>
      <c r="S328" s="84">
        <f t="shared" ref="S328:S334" si="99">R328*S$327</f>
        <v>1</v>
      </c>
      <c r="T328" s="151">
        <v>1440</v>
      </c>
      <c r="U328" s="153">
        <v>24</v>
      </c>
      <c r="V328" s="153">
        <v>1</v>
      </c>
      <c r="W328" s="153"/>
      <c r="X328" s="99">
        <f t="shared" si="92"/>
        <v>0.01</v>
      </c>
      <c r="Y328" s="153">
        <v>15.4</v>
      </c>
      <c r="Z328" s="99">
        <f t="shared" si="93"/>
        <v>-2</v>
      </c>
      <c r="AA328" s="186">
        <v>1.235E-2</v>
      </c>
      <c r="AB328" s="120">
        <v>1E-3</v>
      </c>
      <c r="AC328" s="94">
        <f t="shared" si="95"/>
        <v>-4.6096206422935417E-2</v>
      </c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12"/>
    </row>
    <row r="329" spans="1:45" ht="24" customHeight="1">
      <c r="A329" s="81"/>
      <c r="B329" s="6"/>
      <c r="C329" s="6"/>
      <c r="D329" s="13"/>
      <c r="E329" s="6"/>
      <c r="F329" s="6"/>
      <c r="G329" s="6"/>
      <c r="H329" s="6"/>
      <c r="I329" s="6"/>
      <c r="J329" s="6"/>
      <c r="K329" s="6"/>
      <c r="L329" s="6"/>
      <c r="M329" s="6"/>
      <c r="N329" s="157">
        <v>20</v>
      </c>
      <c r="O329" s="149">
        <v>0.85</v>
      </c>
      <c r="P329" s="150"/>
      <c r="Q329" s="84">
        <f t="shared" ref="Q329:Q330" si="100">P329/P$335</f>
        <v>0</v>
      </c>
      <c r="R329" s="84">
        <f t="shared" si="98"/>
        <v>1</v>
      </c>
      <c r="S329" s="84">
        <f t="shared" si="99"/>
        <v>1</v>
      </c>
      <c r="T329" s="151"/>
      <c r="U329" s="153"/>
      <c r="V329" s="153"/>
      <c r="W329" s="153"/>
      <c r="X329" s="99"/>
      <c r="Y329" s="153"/>
      <c r="Z329" s="99"/>
      <c r="AA329" s="186"/>
      <c r="AB329" s="120"/>
      <c r="AC329" s="94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12"/>
    </row>
    <row r="330" spans="1:45" ht="24" customHeight="1">
      <c r="A330" s="81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157">
        <v>30</v>
      </c>
      <c r="O330" s="149">
        <v>0.59499999999999997</v>
      </c>
      <c r="P330" s="150"/>
      <c r="Q330" s="84">
        <f t="shared" si="100"/>
        <v>0</v>
      </c>
      <c r="R330" s="84">
        <f t="shared" si="98"/>
        <v>1</v>
      </c>
      <c r="S330" s="84">
        <f t="shared" si="99"/>
        <v>1</v>
      </c>
      <c r="T330" s="158" t="s">
        <v>14</v>
      </c>
      <c r="U330" s="158" t="s">
        <v>15</v>
      </c>
      <c r="V330" s="158" t="s">
        <v>16</v>
      </c>
      <c r="W330" s="158" t="s">
        <v>17</v>
      </c>
      <c r="X330" s="100" t="s">
        <v>18</v>
      </c>
      <c r="Y330" s="158" t="s">
        <v>19</v>
      </c>
      <c r="Z330" s="100" t="s">
        <v>33</v>
      </c>
      <c r="AA330" s="151"/>
      <c r="AB330" s="95"/>
      <c r="AC330" s="101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12"/>
    </row>
    <row r="331" spans="1:45" ht="24" customHeight="1">
      <c r="A331" s="81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157">
        <v>50</v>
      </c>
      <c r="O331" s="149">
        <v>0.29699999999999999</v>
      </c>
      <c r="P331" s="150"/>
      <c r="Q331" s="84">
        <f>P331/P$335</f>
        <v>0</v>
      </c>
      <c r="R331" s="84">
        <f t="shared" si="98"/>
        <v>1</v>
      </c>
      <c r="S331" s="84">
        <f t="shared" si="99"/>
        <v>1</v>
      </c>
      <c r="T331" s="150">
        <v>43</v>
      </c>
      <c r="U331" s="160" t="s">
        <v>64</v>
      </c>
      <c r="V331" s="160" t="s">
        <v>32</v>
      </c>
      <c r="W331" s="160">
        <v>3</v>
      </c>
      <c r="X331" s="102">
        <f>Y331*1.65/((Y331-1)*2.65)</f>
        <v>0.99106843809311151</v>
      </c>
      <c r="Y331" s="160">
        <v>2.69</v>
      </c>
      <c r="Z331" s="96">
        <v>0.01</v>
      </c>
      <c r="AA331" s="151"/>
      <c r="AB331" s="95"/>
      <c r="AC331" s="101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12"/>
    </row>
    <row r="332" spans="1:45" ht="24" customHeight="1">
      <c r="A332" s="81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157">
        <v>100</v>
      </c>
      <c r="O332" s="149">
        <v>0.14899999999999999</v>
      </c>
      <c r="P332" s="150"/>
      <c r="Q332" s="84">
        <f>P332/P$335</f>
        <v>0</v>
      </c>
      <c r="R332" s="84">
        <f t="shared" si="98"/>
        <v>1</v>
      </c>
      <c r="S332" s="84">
        <f t="shared" si="99"/>
        <v>1</v>
      </c>
      <c r="T332" s="162" t="s">
        <v>20</v>
      </c>
      <c r="U332" s="163">
        <f>S333</f>
        <v>1</v>
      </c>
      <c r="V332" s="162" t="s">
        <v>22</v>
      </c>
      <c r="W332" s="163">
        <f>S327</f>
        <v>1</v>
      </c>
      <c r="X332" s="103" t="s">
        <v>24</v>
      </c>
      <c r="Y332" s="147" t="str">
        <f>B321</f>
        <v>NLL</v>
      </c>
      <c r="Z332" s="104"/>
      <c r="AA332" s="165"/>
      <c r="AB332" s="105"/>
      <c r="AC332" s="10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12"/>
    </row>
    <row r="333" spans="1:45" ht="24" customHeight="1">
      <c r="A333" s="81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157">
        <v>200</v>
      </c>
      <c r="O333" s="149">
        <v>7.3999999999999996E-2</v>
      </c>
      <c r="P333" s="150"/>
      <c r="Q333" s="84">
        <f>P333/P$335</f>
        <v>0</v>
      </c>
      <c r="R333" s="84">
        <f t="shared" si="98"/>
        <v>1</v>
      </c>
      <c r="S333" s="84">
        <f t="shared" si="99"/>
        <v>1</v>
      </c>
      <c r="T333" s="162" t="s">
        <v>21</v>
      </c>
      <c r="U333" s="163">
        <f>1-U332</f>
        <v>0</v>
      </c>
      <c r="V333" s="162" t="s">
        <v>23</v>
      </c>
      <c r="W333" s="163">
        <f>1-W332</f>
        <v>0</v>
      </c>
      <c r="X333" s="103" t="s">
        <v>25</v>
      </c>
      <c r="Y333" s="164" t="str">
        <f>B323</f>
        <v>NPI</v>
      </c>
      <c r="Z333" s="107"/>
      <c r="AA333" s="166"/>
      <c r="AB333" s="107"/>
      <c r="AC333" s="10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12"/>
    </row>
    <row r="334" spans="1:45" ht="24" customHeight="1">
      <c r="A334" s="81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167" t="s">
        <v>5</v>
      </c>
      <c r="O334" s="149">
        <v>0</v>
      </c>
      <c r="P334" s="152">
        <f>708.6-SUM(P328:P333)</f>
        <v>708.6</v>
      </c>
      <c r="Q334" s="84">
        <f>P334/P$335</f>
        <v>1</v>
      </c>
      <c r="R334" s="84">
        <f t="shared" si="98"/>
        <v>0</v>
      </c>
      <c r="S334" s="84">
        <f t="shared" si="99"/>
        <v>0</v>
      </c>
      <c r="T334" s="162" t="s">
        <v>26</v>
      </c>
      <c r="U334" s="168" t="e">
        <f>Y334/W334</f>
        <v>#DIV/0!</v>
      </c>
      <c r="V334" s="162" t="s">
        <v>27</v>
      </c>
      <c r="W334" s="169"/>
      <c r="X334" s="103" t="s">
        <v>29</v>
      </c>
      <c r="Y334" s="169"/>
      <c r="Z334" s="107"/>
      <c r="AA334" s="166"/>
      <c r="AB334" s="107"/>
      <c r="AC334" s="10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12"/>
    </row>
    <row r="335" spans="1:45" ht="24" customHeight="1" thickBot="1">
      <c r="A335" s="81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170" t="s">
        <v>6</v>
      </c>
      <c r="O335" s="171"/>
      <c r="P335" s="172">
        <f>SUM(P328:P334)</f>
        <v>708.6</v>
      </c>
      <c r="Q335" s="88">
        <f>P335/P$335</f>
        <v>1</v>
      </c>
      <c r="R335" s="249"/>
      <c r="S335" s="250"/>
      <c r="T335" s="173" t="s">
        <v>62</v>
      </c>
      <c r="U335" s="211" t="e">
        <f>W335^2/(W334*Y334)</f>
        <v>#DIV/0!</v>
      </c>
      <c r="V335" s="173" t="s">
        <v>28</v>
      </c>
      <c r="W335" s="175"/>
      <c r="X335" s="108" t="s">
        <v>35</v>
      </c>
      <c r="Y335" s="175" t="e">
        <f>0.73*(Y332-20)</f>
        <v>#VALUE!</v>
      </c>
      <c r="Z335" s="109"/>
      <c r="AA335" s="176"/>
      <c r="AB335" s="109"/>
      <c r="AC335" s="110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12"/>
    </row>
    <row r="336" spans="1:45" ht="21" customHeight="1">
      <c r="A336" s="81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166"/>
      <c r="O336" s="166"/>
      <c r="P336" s="166"/>
      <c r="Q336" s="107"/>
      <c r="R336" s="107"/>
      <c r="S336" s="107"/>
      <c r="T336" s="166"/>
      <c r="U336" s="166"/>
      <c r="V336" s="166"/>
      <c r="W336" s="166"/>
      <c r="X336" s="107"/>
      <c r="Y336" s="166"/>
      <c r="Z336" s="107"/>
      <c r="AA336" s="166"/>
      <c r="AB336" s="107"/>
      <c r="AC336" s="107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12"/>
    </row>
    <row r="337" spans="1:45" ht="21" customHeight="1">
      <c r="A337" s="81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166"/>
      <c r="O337" s="166"/>
      <c r="P337" s="166"/>
      <c r="Q337" s="107"/>
      <c r="R337" s="107"/>
      <c r="S337" s="107"/>
      <c r="T337" s="166"/>
      <c r="U337" s="166"/>
      <c r="V337" s="166"/>
      <c r="W337" s="166"/>
      <c r="X337" s="107"/>
      <c r="Y337" s="166"/>
      <c r="Z337" s="107"/>
      <c r="AA337" s="166"/>
      <c r="AB337" s="107"/>
      <c r="AC337" s="107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12"/>
    </row>
    <row r="338" spans="1:45" ht="21" customHeight="1">
      <c r="A338" s="81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166"/>
      <c r="O338" s="166"/>
      <c r="P338" s="166"/>
      <c r="Q338" s="107"/>
      <c r="R338" s="107"/>
      <c r="S338" s="107"/>
      <c r="T338" s="166"/>
      <c r="U338" s="166"/>
      <c r="V338" s="166"/>
      <c r="W338" s="166"/>
      <c r="X338" s="107"/>
      <c r="Y338" s="166"/>
      <c r="Z338" s="107"/>
      <c r="AA338" s="166"/>
      <c r="AB338" s="107"/>
      <c r="AC338" s="107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12"/>
    </row>
    <row r="339" spans="1:45" ht="21" customHeight="1">
      <c r="A339" s="81"/>
      <c r="B339" s="6"/>
      <c r="C339" s="6"/>
      <c r="D339" s="6"/>
      <c r="E339" s="6"/>
      <c r="F339" s="6"/>
      <c r="G339" s="6"/>
      <c r="H339" s="6"/>
      <c r="I339" s="6"/>
      <c r="J339" s="130"/>
      <c r="K339" s="130"/>
      <c r="L339" s="130"/>
      <c r="M339" s="6"/>
      <c r="N339" s="166"/>
      <c r="O339" s="166"/>
      <c r="P339" s="166"/>
      <c r="Q339" s="107"/>
      <c r="R339" s="107"/>
      <c r="S339" s="107"/>
      <c r="T339" s="166"/>
      <c r="U339" s="166"/>
      <c r="V339" s="166"/>
      <c r="W339" s="166"/>
      <c r="X339" s="107"/>
      <c r="Y339" s="166"/>
      <c r="Z339" s="107"/>
      <c r="AA339" s="166"/>
      <c r="AB339" s="107"/>
      <c r="AC339" s="107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12"/>
    </row>
    <row r="340" spans="1:45" ht="21" customHeight="1">
      <c r="A340" s="81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166"/>
      <c r="O340" s="166"/>
      <c r="P340" s="166"/>
      <c r="Q340" s="107"/>
      <c r="R340" s="107"/>
      <c r="S340" s="107"/>
      <c r="T340" s="166"/>
      <c r="U340" s="166"/>
      <c r="V340" s="166"/>
      <c r="W340" s="166"/>
      <c r="X340" s="107"/>
      <c r="Y340" s="166"/>
      <c r="Z340" s="107"/>
      <c r="AA340" s="166"/>
      <c r="AB340" s="107"/>
      <c r="AC340" s="107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12"/>
    </row>
    <row r="341" spans="1:45" ht="21" customHeight="1">
      <c r="A341" s="81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166"/>
      <c r="O341" s="166"/>
      <c r="P341" s="166"/>
      <c r="Q341" s="107"/>
      <c r="R341" s="107"/>
      <c r="S341" s="107"/>
      <c r="T341" s="166"/>
      <c r="U341" s="166"/>
      <c r="V341" s="166"/>
      <c r="W341" s="166"/>
      <c r="X341" s="107"/>
      <c r="Y341" s="166"/>
      <c r="Z341" s="107"/>
      <c r="AA341" s="166"/>
      <c r="AB341" s="107"/>
      <c r="AC341" s="107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12"/>
    </row>
    <row r="342" spans="1:45" ht="21" customHeight="1">
      <c r="A342" s="81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166"/>
      <c r="O342" s="166"/>
      <c r="P342" s="166"/>
      <c r="Q342" s="107"/>
      <c r="R342" s="107"/>
      <c r="S342" s="107"/>
      <c r="T342" s="166"/>
      <c r="U342" s="166"/>
      <c r="V342" s="166"/>
      <c r="W342" s="166"/>
      <c r="X342" s="107"/>
      <c r="Y342" s="166"/>
      <c r="Z342" s="107"/>
      <c r="AA342" s="166"/>
      <c r="AB342" s="107"/>
      <c r="AC342" s="107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12"/>
    </row>
    <row r="343" spans="1:45" ht="21" customHeight="1">
      <c r="A343" s="81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166"/>
      <c r="O343" s="166"/>
      <c r="P343" s="166"/>
      <c r="Q343" s="107"/>
      <c r="R343" s="107"/>
      <c r="S343" s="107"/>
      <c r="T343" s="166"/>
      <c r="U343" s="166"/>
      <c r="V343" s="166"/>
      <c r="W343" s="166"/>
      <c r="X343" s="107"/>
      <c r="Y343" s="166"/>
      <c r="Z343" s="107"/>
      <c r="AA343" s="166"/>
      <c r="AB343" s="107"/>
      <c r="AC343" s="107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12"/>
    </row>
    <row r="344" spans="1:45" ht="21" customHeight="1">
      <c r="A344" s="81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166"/>
      <c r="O344" s="166"/>
      <c r="P344" s="166"/>
      <c r="Q344" s="107"/>
      <c r="R344" s="107"/>
      <c r="S344" s="107"/>
      <c r="T344" s="166"/>
      <c r="U344" s="166"/>
      <c r="V344" s="166"/>
      <c r="W344" s="166"/>
      <c r="X344" s="107"/>
      <c r="Y344" s="166"/>
      <c r="Z344" s="107"/>
      <c r="AA344" s="166"/>
      <c r="AB344" s="107"/>
      <c r="AC344" s="107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12"/>
    </row>
    <row r="345" spans="1:45" ht="21" customHeight="1">
      <c r="A345" s="81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166"/>
      <c r="O345" s="166"/>
      <c r="P345" s="166"/>
      <c r="Q345" s="107"/>
      <c r="R345" s="107"/>
      <c r="S345" s="107"/>
      <c r="T345" s="166"/>
      <c r="U345" s="166"/>
      <c r="V345" s="166"/>
      <c r="W345" s="166"/>
      <c r="X345" s="107"/>
      <c r="Y345" s="166"/>
      <c r="Z345" s="107"/>
      <c r="AA345" s="166"/>
      <c r="AB345" s="107"/>
      <c r="AC345" s="107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12"/>
    </row>
    <row r="346" spans="1:45" ht="21" customHeight="1">
      <c r="A346" s="81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166"/>
      <c r="O346" s="166"/>
      <c r="P346" s="166"/>
      <c r="Q346" s="107"/>
      <c r="R346" s="107"/>
      <c r="S346" s="107"/>
      <c r="T346" s="166"/>
      <c r="U346" s="166"/>
      <c r="V346" s="166"/>
      <c r="W346" s="166"/>
      <c r="X346" s="107"/>
      <c r="Y346" s="166"/>
      <c r="Z346" s="107"/>
      <c r="AA346" s="166"/>
      <c r="AB346" s="107"/>
      <c r="AC346" s="107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12"/>
    </row>
    <row r="347" spans="1:45" ht="21" customHeight="1">
      <c r="A347" s="81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166"/>
      <c r="O347" s="166"/>
      <c r="P347" s="166"/>
      <c r="Q347" s="107"/>
      <c r="R347" s="107"/>
      <c r="S347" s="107"/>
      <c r="T347" s="166"/>
      <c r="U347" s="166"/>
      <c r="V347" s="166"/>
      <c r="W347" s="166"/>
      <c r="X347" s="107"/>
      <c r="Y347" s="166"/>
      <c r="Z347" s="107"/>
      <c r="AA347" s="166"/>
      <c r="AB347" s="107"/>
      <c r="AC347" s="107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12"/>
    </row>
    <row r="348" spans="1:45" ht="21" customHeight="1">
      <c r="A348" s="81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166"/>
      <c r="O348" s="166"/>
      <c r="P348" s="166"/>
      <c r="Q348" s="107"/>
      <c r="R348" s="107"/>
      <c r="S348" s="107"/>
      <c r="T348" s="166"/>
      <c r="U348" s="166"/>
      <c r="V348" s="166"/>
      <c r="W348" s="166"/>
      <c r="X348" s="107"/>
      <c r="Y348" s="166"/>
      <c r="Z348" s="107"/>
      <c r="AA348" s="166"/>
      <c r="AB348" s="107"/>
      <c r="AC348" s="107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12"/>
    </row>
    <row r="349" spans="1:45" ht="21" customHeight="1">
      <c r="A349" s="81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166"/>
      <c r="O349" s="166"/>
      <c r="P349" s="166"/>
      <c r="Q349" s="107"/>
      <c r="R349" s="107"/>
      <c r="S349" s="107"/>
      <c r="T349" s="166"/>
      <c r="U349" s="166"/>
      <c r="V349" s="166"/>
      <c r="W349" s="166"/>
      <c r="X349" s="107"/>
      <c r="Y349" s="166"/>
      <c r="Z349" s="107"/>
      <c r="AA349" s="166"/>
      <c r="AB349" s="107"/>
      <c r="AC349" s="107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12"/>
    </row>
    <row r="350" spans="1:45" ht="21" customHeight="1">
      <c r="A350" s="6"/>
      <c r="B350" s="6"/>
      <c r="C350" s="6"/>
      <c r="D350" s="6"/>
      <c r="E350" s="6"/>
      <c r="L350" s="6"/>
      <c r="M350" s="6"/>
      <c r="N350" s="166"/>
      <c r="O350" s="166"/>
      <c r="P350" s="166"/>
      <c r="Q350" s="107"/>
      <c r="R350" s="107"/>
      <c r="S350" s="107"/>
      <c r="T350" s="166"/>
      <c r="U350" s="166"/>
      <c r="V350" s="166"/>
      <c r="W350" s="166"/>
      <c r="X350" s="107"/>
      <c r="Y350" s="166"/>
      <c r="Z350" s="107"/>
      <c r="AA350" s="166"/>
      <c r="AB350" s="107"/>
      <c r="AC350" s="107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12"/>
    </row>
    <row r="351" spans="1:45" ht="21" customHeight="1" thickBo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6"/>
      <c r="N351" s="166"/>
      <c r="O351" s="166"/>
      <c r="P351" s="166"/>
      <c r="Q351" s="107"/>
      <c r="R351" s="107"/>
      <c r="S351" s="107"/>
      <c r="T351" s="166"/>
      <c r="U351" s="166"/>
      <c r="V351" s="166"/>
      <c r="W351" s="166"/>
      <c r="X351" s="107"/>
      <c r="Y351" s="166"/>
      <c r="Z351" s="107"/>
      <c r="AA351" s="166"/>
      <c r="AB351" s="107"/>
      <c r="AC351" s="107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12"/>
    </row>
    <row r="352" spans="1:45" ht="27.75" customHeight="1">
      <c r="A352" s="261" t="str">
        <f>A318</f>
        <v>مهندسین مشاور کد آزمون</v>
      </c>
      <c r="B352" s="261"/>
      <c r="C352" s="261"/>
      <c r="D352" s="261"/>
      <c r="E352" s="261"/>
      <c r="F352" s="261"/>
      <c r="G352" s="261"/>
      <c r="H352" s="261"/>
      <c r="I352" s="261"/>
      <c r="J352" s="261"/>
      <c r="K352" s="261"/>
      <c r="L352" s="261"/>
      <c r="M352" s="6"/>
      <c r="N352" s="291"/>
      <c r="O352" s="283"/>
      <c r="P352" s="284"/>
      <c r="Q352" s="243" t="s">
        <v>65</v>
      </c>
      <c r="R352" s="244"/>
      <c r="S352" s="246"/>
      <c r="T352" s="247" t="s">
        <v>8</v>
      </c>
      <c r="U352" s="253" t="s">
        <v>63</v>
      </c>
      <c r="V352" s="247" t="s">
        <v>9</v>
      </c>
      <c r="W352" s="247" t="s">
        <v>10</v>
      </c>
      <c r="X352" s="251" t="s">
        <v>11</v>
      </c>
      <c r="Y352" s="247" t="s">
        <v>30</v>
      </c>
      <c r="Z352" s="251" t="s">
        <v>34</v>
      </c>
      <c r="AA352" s="247" t="s">
        <v>12</v>
      </c>
      <c r="AB352" s="89" t="s">
        <v>31</v>
      </c>
      <c r="AC352" s="90" t="s">
        <v>13</v>
      </c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12"/>
    </row>
    <row r="353" spans="1:45" ht="35.25" customHeight="1">
      <c r="A353" s="261"/>
      <c r="B353" s="261"/>
      <c r="C353" s="261"/>
      <c r="D353" s="261"/>
      <c r="E353" s="261"/>
      <c r="F353" s="261"/>
      <c r="G353" s="261"/>
      <c r="H353" s="261"/>
      <c r="I353" s="261"/>
      <c r="J353" s="261"/>
      <c r="K353" s="261"/>
      <c r="L353" s="261"/>
      <c r="M353" s="6"/>
      <c r="N353" s="145" t="s">
        <v>0</v>
      </c>
      <c r="O353" s="146" t="s">
        <v>1</v>
      </c>
      <c r="P353" s="146" t="s">
        <v>4</v>
      </c>
      <c r="Q353" s="91" t="s">
        <v>3</v>
      </c>
      <c r="R353" s="112" t="s">
        <v>7</v>
      </c>
      <c r="S353" s="92" t="s">
        <v>2</v>
      </c>
      <c r="T353" s="248"/>
      <c r="U353" s="254"/>
      <c r="V353" s="248"/>
      <c r="W353" s="248"/>
      <c r="X353" s="252"/>
      <c r="Y353" s="248"/>
      <c r="Z353" s="252"/>
      <c r="AA353" s="248"/>
      <c r="AB353" s="93">
        <f>O367</f>
        <v>7.3999999999999996E-2</v>
      </c>
      <c r="AC353" s="94" t="e">
        <f>S367</f>
        <v>#DIV/0!</v>
      </c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12"/>
    </row>
    <row r="354" spans="1:45" ht="30.75" customHeight="1">
      <c r="A354" s="262" t="s">
        <v>76</v>
      </c>
      <c r="B354" s="262"/>
      <c r="C354" s="262"/>
      <c r="D354" s="262"/>
      <c r="E354" s="262"/>
      <c r="F354" s="262"/>
      <c r="G354" s="262"/>
      <c r="H354" s="262"/>
      <c r="I354" s="262"/>
      <c r="J354" s="262"/>
      <c r="K354" s="262"/>
      <c r="L354" s="262"/>
      <c r="M354" s="6"/>
      <c r="N354" s="148">
        <v>2.5</v>
      </c>
      <c r="O354" s="149">
        <f t="shared" ref="O354:O360" si="101">N354*25.4</f>
        <v>63.5</v>
      </c>
      <c r="P354" s="187"/>
      <c r="Q354" s="82"/>
      <c r="R354" s="83"/>
      <c r="S354" s="84">
        <v>1</v>
      </c>
      <c r="T354" s="151">
        <v>0.5</v>
      </c>
      <c r="U354" s="153">
        <v>21</v>
      </c>
      <c r="V354" s="153">
        <v>0.2</v>
      </c>
      <c r="W354" s="153"/>
      <c r="X354" s="99">
        <f t="shared" ref="X354:X362" si="102">W354+Z$52</f>
        <v>0.01</v>
      </c>
      <c r="Y354" s="153">
        <v>8.8000000000000007</v>
      </c>
      <c r="Z354" s="99">
        <f t="shared" ref="Z354:Z362" si="103">W354+V354-W$52</f>
        <v>-2.8</v>
      </c>
      <c r="AA354" s="188">
        <v>1.338E-2</v>
      </c>
      <c r="AB354" s="93">
        <f t="shared" ref="AB354:AB361" si="104">(Y354/T354)^0.5*AA354</f>
        <v>5.613224955406651E-2</v>
      </c>
      <c r="AC354" s="94" t="e">
        <f t="shared" ref="AC354:AC362" si="105">Z354*X$365/T$365*AC$353</f>
        <v>#DIV/0!</v>
      </c>
      <c r="AD354" s="6"/>
      <c r="AE354" s="6" t="s">
        <v>36</v>
      </c>
      <c r="AF354" s="6">
        <v>26</v>
      </c>
      <c r="AG354" s="6">
        <v>32</v>
      </c>
      <c r="AH354" s="6">
        <v>0</v>
      </c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12"/>
    </row>
    <row r="355" spans="1:45" ht="23.1" customHeight="1">
      <c r="A355" s="133" t="s">
        <v>69</v>
      </c>
      <c r="B355" s="191"/>
      <c r="C355" s="124"/>
      <c r="D355" s="267" t="s">
        <v>66</v>
      </c>
      <c r="E355" s="268"/>
      <c r="F355" s="269" t="str">
        <f>F321</f>
        <v>پايان نامه آرش حافظي</v>
      </c>
      <c r="G355" s="267"/>
      <c r="H355" s="267"/>
      <c r="I355" s="267"/>
      <c r="J355" s="267"/>
      <c r="K355" s="126" t="s">
        <v>73</v>
      </c>
      <c r="L355" s="127"/>
      <c r="M355" s="6"/>
      <c r="N355" s="156">
        <v>2</v>
      </c>
      <c r="O355" s="149">
        <f t="shared" si="101"/>
        <v>50.8</v>
      </c>
      <c r="P355" s="187"/>
      <c r="Q355" s="84" t="e">
        <f>P355/N$352</f>
        <v>#DIV/0!</v>
      </c>
      <c r="R355" s="85"/>
      <c r="S355" s="84" t="e">
        <f t="shared" ref="S355:S361" si="106">S354-Q355</f>
        <v>#DIV/0!</v>
      </c>
      <c r="T355" s="151">
        <v>1</v>
      </c>
      <c r="U355" s="153">
        <v>21</v>
      </c>
      <c r="V355" s="153">
        <v>0.2</v>
      </c>
      <c r="W355" s="153"/>
      <c r="X355" s="99">
        <f t="shared" si="102"/>
        <v>0.01</v>
      </c>
      <c r="Y355" s="153">
        <v>9.1999999999999993</v>
      </c>
      <c r="Z355" s="99">
        <f t="shared" si="103"/>
        <v>-2.8</v>
      </c>
      <c r="AA355" s="188">
        <v>1.338E-2</v>
      </c>
      <c r="AB355" s="93">
        <f t="shared" si="104"/>
        <v>4.0583549376563895E-2</v>
      </c>
      <c r="AC355" s="94" t="e">
        <f t="shared" si="105"/>
        <v>#DIV/0!</v>
      </c>
      <c r="AD355" s="6"/>
      <c r="AE355" s="6" t="s">
        <v>37</v>
      </c>
      <c r="AF355" s="6">
        <v>28.87</v>
      </c>
      <c r="AG355" s="6">
        <v>28.49</v>
      </c>
      <c r="AH355" s="6">
        <v>42.98</v>
      </c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12"/>
    </row>
    <row r="356" spans="1:45" ht="23.1" customHeight="1">
      <c r="A356" s="133" t="s">
        <v>70</v>
      </c>
      <c r="B356" s="191"/>
      <c r="C356" s="124"/>
      <c r="D356" s="267" t="s">
        <v>67</v>
      </c>
      <c r="E356" s="268"/>
      <c r="F356" s="269">
        <f>F322</f>
        <v>0</v>
      </c>
      <c r="G356" s="267"/>
      <c r="H356" s="267"/>
      <c r="I356" s="267"/>
      <c r="J356" s="267"/>
      <c r="K356" s="126" t="s">
        <v>74</v>
      </c>
      <c r="L356" s="127"/>
      <c r="M356" s="6"/>
      <c r="N356" s="148">
        <v>1.5</v>
      </c>
      <c r="O356" s="149">
        <f t="shared" si="101"/>
        <v>38.099999999999994</v>
      </c>
      <c r="P356" s="187"/>
      <c r="Q356" s="84" t="e">
        <f t="shared" ref="Q356:Q361" si="107">P356/N$352</f>
        <v>#DIV/0!</v>
      </c>
      <c r="R356" s="86"/>
      <c r="S356" s="84" t="e">
        <f t="shared" si="106"/>
        <v>#DIV/0!</v>
      </c>
      <c r="T356" s="151">
        <v>2</v>
      </c>
      <c r="U356" s="153">
        <v>21</v>
      </c>
      <c r="V356" s="153">
        <v>0.2</v>
      </c>
      <c r="W356" s="153"/>
      <c r="X356" s="99">
        <f t="shared" si="102"/>
        <v>0.01</v>
      </c>
      <c r="Y356" s="153">
        <v>10.199999999999999</v>
      </c>
      <c r="Z356" s="99">
        <f t="shared" si="103"/>
        <v>-2.8</v>
      </c>
      <c r="AA356" s="188">
        <v>1.338E-2</v>
      </c>
      <c r="AB356" s="93">
        <f t="shared" si="104"/>
        <v>3.0216294279742508E-2</v>
      </c>
      <c r="AC356" s="94" t="e">
        <f t="shared" si="105"/>
        <v>#DIV/0!</v>
      </c>
      <c r="AD356" s="6"/>
      <c r="AE356" s="6" t="s">
        <v>24</v>
      </c>
      <c r="AF356" s="6">
        <f>AF355*(AF354/25)^0.12</f>
        <v>29.006196490650414</v>
      </c>
      <c r="AG356" s="6">
        <f>AG355*(AG354/25)^0.12</f>
        <v>29.346590068194082</v>
      </c>
      <c r="AH356" s="6">
        <f>AH355*(AH354/25)^0.12</f>
        <v>0</v>
      </c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12"/>
    </row>
    <row r="357" spans="1:45" ht="23.1" customHeight="1">
      <c r="A357" s="133" t="s">
        <v>71</v>
      </c>
      <c r="B357" s="191"/>
      <c r="C357" s="125"/>
      <c r="D357" s="267" t="s">
        <v>68</v>
      </c>
      <c r="E357" s="268"/>
      <c r="F357" s="269" t="str">
        <f>F323</f>
        <v xml:space="preserve">  توسط مهندسین مشاور کد آزمون</v>
      </c>
      <c r="G357" s="267"/>
      <c r="H357" s="267"/>
      <c r="I357" s="267"/>
      <c r="J357" s="267"/>
      <c r="K357" s="126" t="s">
        <v>75</v>
      </c>
      <c r="L357" s="127"/>
      <c r="M357" s="6"/>
      <c r="N357" s="157">
        <v>1</v>
      </c>
      <c r="O357" s="149">
        <f t="shared" si="101"/>
        <v>25.4</v>
      </c>
      <c r="P357" s="187"/>
      <c r="Q357" s="84" t="e">
        <f t="shared" si="107"/>
        <v>#DIV/0!</v>
      </c>
      <c r="R357" s="86"/>
      <c r="S357" s="84" t="e">
        <f t="shared" si="106"/>
        <v>#DIV/0!</v>
      </c>
      <c r="T357" s="151">
        <v>5</v>
      </c>
      <c r="U357" s="153">
        <v>21</v>
      </c>
      <c r="V357" s="153">
        <v>0.2</v>
      </c>
      <c r="W357" s="153"/>
      <c r="X357" s="99">
        <f t="shared" si="102"/>
        <v>0.01</v>
      </c>
      <c r="Y357" s="153">
        <v>11.5</v>
      </c>
      <c r="Z357" s="99">
        <f t="shared" si="103"/>
        <v>-2.8</v>
      </c>
      <c r="AA357" s="188">
        <v>1.338E-2</v>
      </c>
      <c r="AB357" s="93">
        <f t="shared" si="104"/>
        <v>2.0291774688281947E-2</v>
      </c>
      <c r="AC357" s="94" t="e">
        <f t="shared" si="105"/>
        <v>#DIV/0!</v>
      </c>
      <c r="AD357" s="6"/>
      <c r="AE357" s="6"/>
      <c r="AF357" s="6"/>
      <c r="AG357" s="6">
        <f>(AF356+AG356+AH356)/2</f>
        <v>29.17639327942225</v>
      </c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12"/>
    </row>
    <row r="358" spans="1:45" ht="23.1" customHeight="1">
      <c r="A358" s="136"/>
      <c r="B358" s="136"/>
      <c r="C358" s="136"/>
      <c r="D358" s="128"/>
      <c r="E358" s="128"/>
      <c r="F358" s="128"/>
      <c r="G358" s="135"/>
      <c r="H358" s="142"/>
      <c r="I358" s="142"/>
      <c r="J358" s="142"/>
      <c r="K358" s="142"/>
      <c r="L358" s="137"/>
      <c r="M358" s="6"/>
      <c r="N358" s="148">
        <v>0.75</v>
      </c>
      <c r="O358" s="149">
        <f t="shared" si="101"/>
        <v>19.049999999999997</v>
      </c>
      <c r="P358" s="187"/>
      <c r="Q358" s="84" t="e">
        <f t="shared" si="107"/>
        <v>#DIV/0!</v>
      </c>
      <c r="R358" s="86"/>
      <c r="S358" s="84" t="e">
        <f t="shared" si="106"/>
        <v>#DIV/0!</v>
      </c>
      <c r="T358" s="151">
        <v>15</v>
      </c>
      <c r="U358" s="153">
        <v>21</v>
      </c>
      <c r="V358" s="153">
        <v>0.2</v>
      </c>
      <c r="W358" s="153"/>
      <c r="X358" s="99">
        <f t="shared" si="102"/>
        <v>0.01</v>
      </c>
      <c r="Y358" s="153">
        <v>12.9</v>
      </c>
      <c r="Z358" s="99">
        <f t="shared" si="103"/>
        <v>-2.8</v>
      </c>
      <c r="AA358" s="188">
        <v>1.338E-2</v>
      </c>
      <c r="AB358" s="93">
        <f t="shared" si="104"/>
        <v>1.2408101546973251E-2</v>
      </c>
      <c r="AC358" s="94" t="e">
        <f t="shared" si="105"/>
        <v>#DIV/0!</v>
      </c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12"/>
    </row>
    <row r="359" spans="1:45" ht="23.1" customHeight="1">
      <c r="A359" s="81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148">
        <v>0.5</v>
      </c>
      <c r="O359" s="149">
        <f t="shared" si="101"/>
        <v>12.7</v>
      </c>
      <c r="P359" s="187"/>
      <c r="Q359" s="84" t="e">
        <f t="shared" si="107"/>
        <v>#DIV/0!</v>
      </c>
      <c r="R359" s="86"/>
      <c r="S359" s="84" t="e">
        <f t="shared" si="106"/>
        <v>#DIV/0!</v>
      </c>
      <c r="T359" s="151">
        <v>30</v>
      </c>
      <c r="U359" s="153">
        <v>22</v>
      </c>
      <c r="V359" s="153">
        <v>0.4</v>
      </c>
      <c r="W359" s="153"/>
      <c r="X359" s="99">
        <f t="shared" si="102"/>
        <v>0.01</v>
      </c>
      <c r="Y359" s="153">
        <v>14.5</v>
      </c>
      <c r="Z359" s="99">
        <f t="shared" si="103"/>
        <v>-2.6</v>
      </c>
      <c r="AA359" s="188">
        <v>1.3220000000000001E-2</v>
      </c>
      <c r="AB359" s="93">
        <f t="shared" si="104"/>
        <v>9.1908320261733286E-3</v>
      </c>
      <c r="AC359" s="94" t="e">
        <f t="shared" si="105"/>
        <v>#DIV/0!</v>
      </c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12"/>
    </row>
    <row r="360" spans="1:45" ht="23.1" customHeight="1">
      <c r="A360" s="81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148">
        <v>0.375</v>
      </c>
      <c r="O360" s="149">
        <f t="shared" si="101"/>
        <v>9.5249999999999986</v>
      </c>
      <c r="P360" s="187"/>
      <c r="Q360" s="84" t="e">
        <f t="shared" si="107"/>
        <v>#DIV/0!</v>
      </c>
      <c r="R360" s="87"/>
      <c r="S360" s="84" t="e">
        <f t="shared" si="106"/>
        <v>#DIV/0!</v>
      </c>
      <c r="T360" s="151">
        <v>60</v>
      </c>
      <c r="U360" s="153">
        <v>23</v>
      </c>
      <c r="V360" s="153">
        <v>0.7</v>
      </c>
      <c r="W360" s="153"/>
      <c r="X360" s="99">
        <f t="shared" si="102"/>
        <v>0.01</v>
      </c>
      <c r="Y360" s="153">
        <v>14.8</v>
      </c>
      <c r="Z360" s="99">
        <f t="shared" si="103"/>
        <v>-2.2999999999999998</v>
      </c>
      <c r="AA360" s="188">
        <v>1.307E-2</v>
      </c>
      <c r="AB360" s="93">
        <f t="shared" si="104"/>
        <v>6.4912871348190007E-3</v>
      </c>
      <c r="AC360" s="94" t="e">
        <f t="shared" si="105"/>
        <v>#DIV/0!</v>
      </c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12"/>
    </row>
    <row r="361" spans="1:45" ht="23.1" customHeight="1">
      <c r="A361" s="81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157">
        <v>4</v>
      </c>
      <c r="O361" s="149">
        <v>4.75</v>
      </c>
      <c r="P361" s="187"/>
      <c r="Q361" s="84" t="e">
        <f t="shared" si="107"/>
        <v>#DIV/0!</v>
      </c>
      <c r="R361" s="84">
        <v>1</v>
      </c>
      <c r="S361" s="84" t="e">
        <f t="shared" si="106"/>
        <v>#DIV/0!</v>
      </c>
      <c r="T361" s="151">
        <v>250</v>
      </c>
      <c r="U361" s="153">
        <v>19</v>
      </c>
      <c r="V361" s="153">
        <v>1</v>
      </c>
      <c r="W361" s="153"/>
      <c r="X361" s="99">
        <f t="shared" si="102"/>
        <v>0.01</v>
      </c>
      <c r="Y361" s="153">
        <v>15.2</v>
      </c>
      <c r="Z361" s="99">
        <f t="shared" si="103"/>
        <v>-2</v>
      </c>
      <c r="AA361" s="188">
        <v>1.291E-2</v>
      </c>
      <c r="AB361" s="93">
        <f t="shared" si="104"/>
        <v>3.1833033911331794E-3</v>
      </c>
      <c r="AC361" s="94" t="e">
        <f t="shared" si="105"/>
        <v>#DIV/0!</v>
      </c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12"/>
    </row>
    <row r="362" spans="1:45" ht="23.1" customHeight="1">
      <c r="A362" s="81"/>
      <c r="B362" s="6"/>
      <c r="C362" s="6"/>
      <c r="D362" s="13"/>
      <c r="E362" s="6"/>
      <c r="F362" s="6"/>
      <c r="G362" s="6"/>
      <c r="H362" s="6"/>
      <c r="I362" s="6"/>
      <c r="J362" s="6"/>
      <c r="K362" s="6"/>
      <c r="L362" s="6"/>
      <c r="M362" s="6"/>
      <c r="N362" s="157">
        <v>10</v>
      </c>
      <c r="O362" s="149">
        <v>2</v>
      </c>
      <c r="P362" s="187"/>
      <c r="Q362" s="84">
        <f>P362/P$369</f>
        <v>0</v>
      </c>
      <c r="R362" s="84">
        <f t="shared" ref="R362:R368" si="108">R361-Q362</f>
        <v>1</v>
      </c>
      <c r="S362" s="84" t="e">
        <f t="shared" ref="S362:S368" si="109">R362*S$361</f>
        <v>#DIV/0!</v>
      </c>
      <c r="T362" s="151">
        <v>1440</v>
      </c>
      <c r="U362" s="153">
        <v>19</v>
      </c>
      <c r="V362" s="153">
        <v>0.7</v>
      </c>
      <c r="W362" s="153"/>
      <c r="X362" s="99">
        <f t="shared" si="102"/>
        <v>0.01</v>
      </c>
      <c r="Y362" s="153">
        <v>15.4</v>
      </c>
      <c r="Z362" s="99">
        <f t="shared" si="103"/>
        <v>-2.2999999999999998</v>
      </c>
      <c r="AA362" s="188">
        <v>1.307E-2</v>
      </c>
      <c r="AB362" s="120">
        <v>1E-3</v>
      </c>
      <c r="AC362" s="94" t="e">
        <f t="shared" si="105"/>
        <v>#DIV/0!</v>
      </c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12"/>
    </row>
    <row r="363" spans="1:45" ht="23.1" customHeight="1">
      <c r="A363" s="81"/>
      <c r="B363" s="6"/>
      <c r="C363" s="6"/>
      <c r="D363" s="13"/>
      <c r="E363" s="6"/>
      <c r="F363" s="6"/>
      <c r="G363" s="6"/>
      <c r="H363" s="6"/>
      <c r="I363" s="6"/>
      <c r="J363" s="6"/>
      <c r="K363" s="6"/>
      <c r="L363" s="6"/>
      <c r="M363" s="6"/>
      <c r="N363" s="157">
        <v>20</v>
      </c>
      <c r="O363" s="149">
        <v>0.85</v>
      </c>
      <c r="P363" s="187"/>
      <c r="Q363" s="84">
        <f t="shared" ref="Q363:Q367" si="110">P363/P$369</f>
        <v>0</v>
      </c>
      <c r="R363" s="84">
        <f t="shared" si="108"/>
        <v>1</v>
      </c>
      <c r="S363" s="84" t="e">
        <f t="shared" si="109"/>
        <v>#DIV/0!</v>
      </c>
      <c r="T363" s="151"/>
      <c r="U363" s="153"/>
      <c r="V363" s="153"/>
      <c r="W363" s="153"/>
      <c r="X363" s="99"/>
      <c r="Y363" s="153"/>
      <c r="Z363" s="99"/>
      <c r="AA363" s="188"/>
      <c r="AB363" s="120"/>
      <c r="AC363" s="94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12"/>
    </row>
    <row r="364" spans="1:45" ht="23.1" customHeight="1">
      <c r="A364" s="81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157">
        <v>30</v>
      </c>
      <c r="O364" s="149">
        <v>0.59499999999999997</v>
      </c>
      <c r="P364" s="187"/>
      <c r="Q364" s="84">
        <f t="shared" si="110"/>
        <v>0</v>
      </c>
      <c r="R364" s="84">
        <f t="shared" si="108"/>
        <v>1</v>
      </c>
      <c r="S364" s="84" t="e">
        <f t="shared" si="109"/>
        <v>#DIV/0!</v>
      </c>
      <c r="T364" s="158" t="s">
        <v>14</v>
      </c>
      <c r="U364" s="158" t="s">
        <v>15</v>
      </c>
      <c r="V364" s="158" t="s">
        <v>16</v>
      </c>
      <c r="W364" s="158" t="s">
        <v>17</v>
      </c>
      <c r="X364" s="100" t="s">
        <v>18</v>
      </c>
      <c r="Y364" s="158" t="s">
        <v>19</v>
      </c>
      <c r="Z364" s="100" t="s">
        <v>33</v>
      </c>
      <c r="AA364" s="151"/>
      <c r="AB364" s="95"/>
      <c r="AC364" s="101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12"/>
    </row>
    <row r="365" spans="1:45" ht="23.1" customHeight="1">
      <c r="A365" s="81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157">
        <v>50</v>
      </c>
      <c r="O365" s="149">
        <v>0.29699999999999999</v>
      </c>
      <c r="P365" s="187"/>
      <c r="Q365" s="84">
        <f t="shared" si="110"/>
        <v>0</v>
      </c>
      <c r="R365" s="84">
        <f t="shared" si="108"/>
        <v>1</v>
      </c>
      <c r="S365" s="84" t="e">
        <f t="shared" si="109"/>
        <v>#DIV/0!</v>
      </c>
      <c r="T365" s="150">
        <v>50</v>
      </c>
      <c r="U365" s="160" t="s">
        <v>64</v>
      </c>
      <c r="V365" s="160" t="s">
        <v>32</v>
      </c>
      <c r="W365" s="160">
        <v>3</v>
      </c>
      <c r="X365" s="102">
        <f>Y365*1.65/((Y365-1)*2.65)</f>
        <v>0.99106843809311151</v>
      </c>
      <c r="Y365" s="160">
        <v>2.69</v>
      </c>
      <c r="Z365" s="96">
        <v>0.01</v>
      </c>
      <c r="AA365" s="151"/>
      <c r="AB365" s="95"/>
      <c r="AC365" s="101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12"/>
    </row>
    <row r="366" spans="1:45" ht="23.1" customHeight="1">
      <c r="A366" s="81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157">
        <v>100</v>
      </c>
      <c r="O366" s="149">
        <v>0.14899999999999999</v>
      </c>
      <c r="P366" s="187"/>
      <c r="Q366" s="84">
        <f t="shared" si="110"/>
        <v>0</v>
      </c>
      <c r="R366" s="84">
        <f t="shared" si="108"/>
        <v>1</v>
      </c>
      <c r="S366" s="84" t="e">
        <f t="shared" si="109"/>
        <v>#DIV/0!</v>
      </c>
      <c r="T366" s="162" t="s">
        <v>20</v>
      </c>
      <c r="U366" s="163" t="e">
        <f>S367</f>
        <v>#DIV/0!</v>
      </c>
      <c r="V366" s="162" t="s">
        <v>22</v>
      </c>
      <c r="W366" s="163" t="e">
        <f>S361</f>
        <v>#DIV/0!</v>
      </c>
      <c r="X366" s="103" t="s">
        <v>24</v>
      </c>
      <c r="Y366" s="147">
        <f>B355</f>
        <v>0</v>
      </c>
      <c r="Z366" s="104"/>
      <c r="AA366" s="165"/>
      <c r="AB366" s="105"/>
      <c r="AC366" s="10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12"/>
    </row>
    <row r="367" spans="1:45" ht="23.1" customHeight="1">
      <c r="A367" s="81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157">
        <v>200</v>
      </c>
      <c r="O367" s="149">
        <v>7.3999999999999996E-2</v>
      </c>
      <c r="P367" s="187"/>
      <c r="Q367" s="84">
        <f t="shared" si="110"/>
        <v>0</v>
      </c>
      <c r="R367" s="84">
        <f t="shared" si="108"/>
        <v>1</v>
      </c>
      <c r="S367" s="84" t="e">
        <f t="shared" si="109"/>
        <v>#DIV/0!</v>
      </c>
      <c r="T367" s="162" t="s">
        <v>21</v>
      </c>
      <c r="U367" s="163" t="e">
        <f>1-U366</f>
        <v>#DIV/0!</v>
      </c>
      <c r="V367" s="162" t="s">
        <v>23</v>
      </c>
      <c r="W367" s="163" t="e">
        <f>1-W366</f>
        <v>#DIV/0!</v>
      </c>
      <c r="X367" s="103" t="s">
        <v>25</v>
      </c>
      <c r="Y367" s="147">
        <f>B357</f>
        <v>0</v>
      </c>
      <c r="Z367" s="107"/>
      <c r="AA367" s="166"/>
      <c r="AB367" s="107"/>
      <c r="AC367" s="10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12"/>
    </row>
    <row r="368" spans="1:45" ht="23.1" customHeight="1">
      <c r="A368" s="81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167" t="s">
        <v>5</v>
      </c>
      <c r="O368" s="149">
        <v>0</v>
      </c>
      <c r="P368" s="187">
        <f>1208.3-SUM(P362:P367)</f>
        <v>1208.3</v>
      </c>
      <c r="Q368" s="84">
        <f>P368/P$369</f>
        <v>1</v>
      </c>
      <c r="R368" s="84">
        <f t="shared" si="108"/>
        <v>0</v>
      </c>
      <c r="S368" s="84" t="e">
        <f t="shared" si="109"/>
        <v>#DIV/0!</v>
      </c>
      <c r="T368" s="162" t="s">
        <v>26</v>
      </c>
      <c r="U368" s="168">
        <f>Y368/W368</f>
        <v>766.66666666666674</v>
      </c>
      <c r="V368" s="162" t="s">
        <v>27</v>
      </c>
      <c r="W368" s="169">
        <v>0.03</v>
      </c>
      <c r="X368" s="103" t="s">
        <v>29</v>
      </c>
      <c r="Y368" s="169">
        <v>23</v>
      </c>
      <c r="Z368" s="107"/>
      <c r="AA368" s="166"/>
      <c r="AB368" s="107"/>
      <c r="AC368" s="10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12"/>
    </row>
    <row r="369" spans="1:45" ht="23.1" customHeight="1" thickBot="1">
      <c r="A369" s="81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170" t="s">
        <v>6</v>
      </c>
      <c r="O369" s="171"/>
      <c r="P369" s="190">
        <f>SUM(P362:P368)</f>
        <v>1208.3</v>
      </c>
      <c r="Q369" s="88">
        <f>P369/P$369</f>
        <v>1</v>
      </c>
      <c r="R369" s="249"/>
      <c r="S369" s="250"/>
      <c r="T369" s="173" t="s">
        <v>62</v>
      </c>
      <c r="U369" s="174">
        <f>W369^2/(W368*Y368)</f>
        <v>47.08695652173914</v>
      </c>
      <c r="V369" s="173" t="s">
        <v>28</v>
      </c>
      <c r="W369" s="175">
        <v>5.7</v>
      </c>
      <c r="X369" s="108" t="s">
        <v>35</v>
      </c>
      <c r="Y369" s="175">
        <f>0.73*(Y366-20)</f>
        <v>-14.6</v>
      </c>
      <c r="Z369" s="109"/>
      <c r="AA369" s="176"/>
      <c r="AB369" s="109"/>
      <c r="AC369" s="110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12"/>
    </row>
    <row r="370" spans="1:45" ht="21" customHeight="1">
      <c r="A370" s="81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166"/>
      <c r="O370" s="166"/>
      <c r="P370" s="166"/>
      <c r="Q370" s="107"/>
      <c r="R370" s="107"/>
      <c r="S370" s="107"/>
      <c r="T370" s="166"/>
      <c r="U370" s="166"/>
      <c r="V370" s="166"/>
      <c r="W370" s="166"/>
      <c r="X370" s="107"/>
      <c r="Y370" s="166"/>
      <c r="Z370" s="107"/>
      <c r="AA370" s="166"/>
      <c r="AB370" s="107"/>
      <c r="AC370" s="107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12"/>
    </row>
    <row r="371" spans="1:45" ht="21" customHeight="1">
      <c r="A371" s="81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166"/>
      <c r="O371" s="166"/>
      <c r="P371" s="166"/>
      <c r="Q371" s="107"/>
      <c r="R371" s="107"/>
      <c r="S371" s="107"/>
      <c r="T371" s="166"/>
      <c r="U371" s="166"/>
      <c r="V371" s="166"/>
      <c r="W371" s="166"/>
      <c r="X371" s="107"/>
      <c r="Y371" s="166"/>
      <c r="Z371" s="107"/>
      <c r="AA371" s="166"/>
      <c r="AB371" s="107"/>
      <c r="AC371" s="107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12"/>
    </row>
    <row r="372" spans="1:45" ht="21" customHeight="1">
      <c r="A372" s="81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166"/>
      <c r="O372" s="166"/>
      <c r="P372" s="166"/>
      <c r="Q372" s="107"/>
      <c r="R372" s="107"/>
      <c r="S372" s="107"/>
      <c r="T372" s="166"/>
      <c r="U372" s="166"/>
      <c r="V372" s="166"/>
      <c r="W372" s="166"/>
      <c r="X372" s="107"/>
      <c r="Y372" s="166"/>
      <c r="Z372" s="107"/>
      <c r="AA372" s="166"/>
      <c r="AB372" s="107"/>
      <c r="AC372" s="107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12"/>
    </row>
    <row r="373" spans="1:45" ht="21" customHeight="1">
      <c r="A373" s="81"/>
      <c r="B373" s="6"/>
      <c r="C373" s="6"/>
      <c r="D373" s="6"/>
      <c r="E373" s="6"/>
      <c r="F373" s="6"/>
      <c r="G373" s="6"/>
      <c r="H373" s="6"/>
      <c r="I373" s="6"/>
      <c r="J373" s="130"/>
      <c r="K373" s="130"/>
      <c r="L373" s="130"/>
      <c r="M373" s="6"/>
      <c r="N373" s="166"/>
      <c r="O373" s="166"/>
      <c r="P373" s="166"/>
      <c r="Q373" s="107"/>
      <c r="R373" s="107"/>
      <c r="S373" s="107"/>
      <c r="T373" s="166"/>
      <c r="U373" s="166"/>
      <c r="V373" s="166"/>
      <c r="W373" s="166"/>
      <c r="X373" s="107"/>
      <c r="Y373" s="166"/>
      <c r="Z373" s="107"/>
      <c r="AA373" s="166"/>
      <c r="AB373" s="107"/>
      <c r="AC373" s="107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12"/>
    </row>
    <row r="374" spans="1:45" ht="21" customHeight="1">
      <c r="A374" s="81"/>
      <c r="B374" s="6"/>
      <c r="C374" s="6"/>
      <c r="D374" s="6"/>
      <c r="E374" s="6"/>
      <c r="F374" s="6"/>
      <c r="G374" s="6"/>
      <c r="H374" s="6"/>
      <c r="I374" s="6"/>
      <c r="J374" s="130"/>
      <c r="K374" s="130"/>
      <c r="L374" s="130"/>
      <c r="M374" s="6"/>
      <c r="N374" s="166"/>
      <c r="O374" s="166"/>
      <c r="P374" s="166"/>
      <c r="Q374" s="107"/>
      <c r="R374" s="107"/>
      <c r="S374" s="107"/>
      <c r="T374" s="166"/>
      <c r="U374" s="166"/>
      <c r="V374" s="166"/>
      <c r="W374" s="166"/>
      <c r="X374" s="107"/>
      <c r="Y374" s="166"/>
      <c r="Z374" s="107"/>
      <c r="AA374" s="166"/>
      <c r="AB374" s="107"/>
      <c r="AC374" s="107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12"/>
    </row>
    <row r="375" spans="1:45" ht="21" customHeight="1">
      <c r="A375" s="81"/>
      <c r="B375" s="6"/>
      <c r="C375" s="6"/>
      <c r="D375" s="6"/>
      <c r="E375" s="6"/>
      <c r="F375" s="6"/>
      <c r="G375" s="6"/>
      <c r="H375" s="6"/>
      <c r="I375" s="6"/>
      <c r="J375" s="130"/>
      <c r="K375" s="130"/>
      <c r="L375" s="130"/>
      <c r="M375" s="6"/>
      <c r="N375" s="166"/>
      <c r="O375" s="166"/>
      <c r="P375" s="166"/>
      <c r="Q375" s="107"/>
      <c r="R375" s="107"/>
      <c r="S375" s="107"/>
      <c r="T375" s="166"/>
      <c r="U375" s="166"/>
      <c r="V375" s="166"/>
      <c r="W375" s="166"/>
      <c r="X375" s="107"/>
      <c r="Y375" s="166"/>
      <c r="Z375" s="107"/>
      <c r="AA375" s="166"/>
      <c r="AB375" s="107"/>
      <c r="AC375" s="107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12"/>
    </row>
    <row r="376" spans="1:45" ht="21" customHeight="1">
      <c r="A376" s="81"/>
      <c r="B376" s="6"/>
      <c r="C376" s="6"/>
      <c r="D376" s="6"/>
      <c r="E376" s="6"/>
      <c r="F376" s="6"/>
      <c r="G376" s="6"/>
      <c r="H376" s="6"/>
      <c r="I376" s="6"/>
      <c r="J376" s="130"/>
      <c r="K376" s="130"/>
      <c r="L376" s="130"/>
      <c r="M376" s="6"/>
      <c r="N376" s="166"/>
      <c r="O376" s="166"/>
      <c r="P376" s="166"/>
      <c r="Q376" s="107"/>
      <c r="R376" s="107"/>
      <c r="S376" s="107"/>
      <c r="T376" s="166"/>
      <c r="U376" s="166"/>
      <c r="V376" s="166"/>
      <c r="W376" s="166"/>
      <c r="X376" s="107"/>
      <c r="Y376" s="166"/>
      <c r="Z376" s="107"/>
      <c r="AA376" s="166"/>
      <c r="AB376" s="107"/>
      <c r="AC376" s="107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12"/>
    </row>
    <row r="377" spans="1:45" ht="21" customHeight="1">
      <c r="A377" s="81"/>
      <c r="B377" s="6"/>
      <c r="C377" s="6"/>
      <c r="D377" s="6"/>
      <c r="E377" s="6"/>
      <c r="F377" s="6"/>
      <c r="G377" s="6"/>
      <c r="H377" s="6"/>
      <c r="I377" s="6"/>
      <c r="J377" s="130"/>
      <c r="K377" s="130"/>
      <c r="L377" s="130"/>
      <c r="M377" s="6"/>
      <c r="N377" s="166"/>
      <c r="O377" s="166"/>
      <c r="P377" s="166"/>
      <c r="Q377" s="107"/>
      <c r="R377" s="107"/>
      <c r="S377" s="107"/>
      <c r="T377" s="166"/>
      <c r="U377" s="166"/>
      <c r="V377" s="166"/>
      <c r="W377" s="166"/>
      <c r="X377" s="107"/>
      <c r="Y377" s="166"/>
      <c r="Z377" s="107"/>
      <c r="AA377" s="166"/>
      <c r="AB377" s="107"/>
      <c r="AC377" s="107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12"/>
    </row>
    <row r="378" spans="1:45" ht="21" customHeight="1">
      <c r="A378" s="81"/>
      <c r="B378" s="6"/>
      <c r="C378" s="6"/>
      <c r="D378" s="6"/>
      <c r="E378" s="6"/>
      <c r="F378" s="6"/>
      <c r="G378" s="6"/>
      <c r="H378" s="6"/>
      <c r="I378" s="6"/>
      <c r="J378" s="130"/>
      <c r="K378" s="130"/>
      <c r="L378" s="130"/>
      <c r="M378" s="6"/>
      <c r="N378" s="166"/>
      <c r="O378" s="166"/>
      <c r="P378" s="166"/>
      <c r="Q378" s="107"/>
      <c r="R378" s="107"/>
      <c r="S378" s="107"/>
      <c r="T378" s="166"/>
      <c r="U378" s="166"/>
      <c r="V378" s="166"/>
      <c r="W378" s="166"/>
      <c r="X378" s="107"/>
      <c r="Y378" s="166"/>
      <c r="Z378" s="107"/>
      <c r="AA378" s="166"/>
      <c r="AB378" s="107"/>
      <c r="AC378" s="107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12"/>
    </row>
    <row r="379" spans="1:45" ht="21" customHeight="1">
      <c r="A379" s="81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166"/>
      <c r="O379" s="166"/>
      <c r="P379" s="166"/>
      <c r="Q379" s="107"/>
      <c r="R379" s="107"/>
      <c r="S379" s="107"/>
      <c r="T379" s="166"/>
      <c r="U379" s="166"/>
      <c r="V379" s="166"/>
      <c r="W379" s="166"/>
      <c r="X379" s="107"/>
      <c r="Y379" s="166"/>
      <c r="Z379" s="107"/>
      <c r="AA379" s="166"/>
      <c r="AB379" s="107"/>
      <c r="AC379" s="107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12"/>
    </row>
    <row r="380" spans="1:45" ht="21" customHeight="1">
      <c r="A380" s="81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166"/>
      <c r="O380" s="166"/>
      <c r="P380" s="166"/>
      <c r="Q380" s="107"/>
      <c r="R380" s="107"/>
      <c r="S380" s="107"/>
      <c r="T380" s="166"/>
      <c r="U380" s="166"/>
      <c r="V380" s="166"/>
      <c r="W380" s="166"/>
      <c r="X380" s="107"/>
      <c r="Y380" s="166"/>
      <c r="Z380" s="107"/>
      <c r="AA380" s="166"/>
      <c r="AB380" s="107"/>
      <c r="AC380" s="107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12"/>
    </row>
    <row r="381" spans="1:45" ht="21" customHeight="1">
      <c r="A381" s="81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166"/>
      <c r="O381" s="166"/>
      <c r="P381" s="166"/>
      <c r="Q381" s="107"/>
      <c r="R381" s="107"/>
      <c r="S381" s="107"/>
      <c r="T381" s="166"/>
      <c r="U381" s="166"/>
      <c r="V381" s="166"/>
      <c r="W381" s="166"/>
      <c r="X381" s="107"/>
      <c r="Y381" s="166"/>
      <c r="Z381" s="107"/>
      <c r="AA381" s="166"/>
      <c r="AB381" s="107"/>
      <c r="AC381" s="107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12"/>
    </row>
    <row r="382" spans="1:45" ht="21" customHeight="1">
      <c r="A382" s="81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166"/>
      <c r="O382" s="166"/>
      <c r="P382" s="166"/>
      <c r="Q382" s="107"/>
      <c r="R382" s="107"/>
      <c r="S382" s="107"/>
      <c r="T382" s="166"/>
      <c r="U382" s="166"/>
      <c r="V382" s="166"/>
      <c r="W382" s="166"/>
      <c r="X382" s="107"/>
      <c r="Y382" s="166"/>
      <c r="Z382" s="107"/>
      <c r="AA382" s="166"/>
      <c r="AB382" s="107"/>
      <c r="AC382" s="107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12"/>
    </row>
    <row r="383" spans="1:45" ht="21" customHeight="1">
      <c r="A383" s="81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166"/>
      <c r="O383" s="166"/>
      <c r="P383" s="166"/>
      <c r="Q383" s="107"/>
      <c r="R383" s="107"/>
      <c r="S383" s="107"/>
      <c r="T383" s="166"/>
      <c r="U383" s="166"/>
      <c r="V383" s="166"/>
      <c r="W383" s="166"/>
      <c r="X383" s="107"/>
      <c r="Y383" s="166"/>
      <c r="Z383" s="107"/>
      <c r="AA383" s="166"/>
      <c r="AB383" s="107"/>
      <c r="AC383" s="107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12"/>
    </row>
    <row r="384" spans="1:45" ht="21" customHeight="1">
      <c r="A384" s="81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166"/>
      <c r="O384" s="166"/>
      <c r="P384" s="166"/>
      <c r="Q384" s="107"/>
      <c r="R384" s="107"/>
      <c r="S384" s="107"/>
      <c r="T384" s="166"/>
      <c r="U384" s="166"/>
      <c r="V384" s="166"/>
      <c r="W384" s="166"/>
      <c r="X384" s="107"/>
      <c r="Y384" s="166"/>
      <c r="Z384" s="107"/>
      <c r="AA384" s="166"/>
      <c r="AB384" s="107"/>
      <c r="AC384" s="107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12"/>
    </row>
    <row r="385" spans="1:45" ht="21" customHeight="1">
      <c r="A385" s="81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166"/>
      <c r="O385" s="166"/>
      <c r="P385" s="166"/>
      <c r="Q385" s="107"/>
      <c r="R385" s="107"/>
      <c r="S385" s="107"/>
      <c r="T385" s="166"/>
      <c r="U385" s="166"/>
      <c r="V385" s="166"/>
      <c r="W385" s="166"/>
      <c r="X385" s="107"/>
      <c r="Y385" s="166"/>
      <c r="Z385" s="107"/>
      <c r="AA385" s="166"/>
      <c r="AB385" s="107"/>
      <c r="AC385" s="107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12"/>
    </row>
    <row r="386" spans="1:45" ht="21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166"/>
      <c r="O386" s="166"/>
      <c r="P386" s="166"/>
      <c r="Q386" s="107"/>
      <c r="R386" s="107"/>
      <c r="S386" s="107"/>
      <c r="T386" s="166"/>
      <c r="U386" s="166"/>
      <c r="V386" s="166"/>
      <c r="W386" s="166"/>
      <c r="X386" s="107"/>
      <c r="Y386" s="166"/>
      <c r="Z386" s="107"/>
      <c r="AA386" s="166"/>
      <c r="AB386" s="107"/>
      <c r="AC386" s="107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12"/>
    </row>
    <row r="387" spans="1:45" ht="21" customHeight="1" thickBot="1">
      <c r="A387" s="6"/>
      <c r="B387" s="6"/>
      <c r="C387" s="6"/>
      <c r="D387" s="6"/>
      <c r="E387" s="6"/>
      <c r="L387" s="6"/>
      <c r="M387" s="6"/>
      <c r="N387" s="166"/>
      <c r="O387" s="166"/>
      <c r="P387" s="166"/>
      <c r="Q387" s="107"/>
      <c r="R387" s="107"/>
      <c r="S387" s="107"/>
      <c r="T387" s="166"/>
      <c r="U387" s="166"/>
      <c r="V387" s="166"/>
      <c r="W387" s="166"/>
      <c r="X387" s="107"/>
      <c r="Y387" s="166"/>
      <c r="Z387" s="107"/>
      <c r="AA387" s="166"/>
      <c r="AB387" s="107"/>
      <c r="AC387" s="107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12"/>
    </row>
    <row r="388" spans="1:45" ht="28.5" customHeight="1">
      <c r="A388" s="261" t="str">
        <f>A352</f>
        <v>مهندسین مشاور کد آزمون</v>
      </c>
      <c r="B388" s="261"/>
      <c r="C388" s="261"/>
      <c r="D388" s="261"/>
      <c r="E388" s="261"/>
      <c r="F388" s="261"/>
      <c r="G388" s="261"/>
      <c r="H388" s="261"/>
      <c r="I388" s="261"/>
      <c r="J388" s="261"/>
      <c r="K388" s="261"/>
      <c r="L388" s="261"/>
      <c r="M388" s="6"/>
      <c r="N388" s="291"/>
      <c r="O388" s="283"/>
      <c r="P388" s="284"/>
      <c r="Q388" s="243" t="s">
        <v>65</v>
      </c>
      <c r="R388" s="244"/>
      <c r="S388" s="246"/>
      <c r="T388" s="247" t="s">
        <v>8</v>
      </c>
      <c r="U388" s="253" t="s">
        <v>63</v>
      </c>
      <c r="V388" s="247" t="s">
        <v>9</v>
      </c>
      <c r="W388" s="247" t="s">
        <v>10</v>
      </c>
      <c r="X388" s="251" t="s">
        <v>11</v>
      </c>
      <c r="Y388" s="247" t="s">
        <v>30</v>
      </c>
      <c r="Z388" s="251" t="s">
        <v>34</v>
      </c>
      <c r="AA388" s="247" t="s">
        <v>12</v>
      </c>
      <c r="AB388" s="89" t="s">
        <v>31</v>
      </c>
      <c r="AC388" s="90" t="s">
        <v>13</v>
      </c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12"/>
    </row>
    <row r="389" spans="1:45" ht="34.5" customHeight="1">
      <c r="A389" s="261"/>
      <c r="B389" s="261"/>
      <c r="C389" s="261"/>
      <c r="D389" s="261"/>
      <c r="E389" s="261"/>
      <c r="F389" s="261"/>
      <c r="G389" s="261"/>
      <c r="H389" s="261"/>
      <c r="I389" s="261"/>
      <c r="J389" s="261"/>
      <c r="K389" s="261"/>
      <c r="L389" s="261"/>
      <c r="M389" s="6"/>
      <c r="N389" s="145" t="s">
        <v>0</v>
      </c>
      <c r="O389" s="146" t="s">
        <v>1</v>
      </c>
      <c r="P389" s="146" t="s">
        <v>4</v>
      </c>
      <c r="Q389" s="91" t="s">
        <v>3</v>
      </c>
      <c r="R389" s="112" t="s">
        <v>7</v>
      </c>
      <c r="S389" s="92" t="s">
        <v>2</v>
      </c>
      <c r="T389" s="248"/>
      <c r="U389" s="254"/>
      <c r="V389" s="248"/>
      <c r="W389" s="248"/>
      <c r="X389" s="252"/>
      <c r="Y389" s="248"/>
      <c r="Z389" s="252"/>
      <c r="AA389" s="248"/>
      <c r="AB389" s="93">
        <f>O403</f>
        <v>7.3999999999999996E-2</v>
      </c>
      <c r="AC389" s="94" t="e">
        <f>S403</f>
        <v>#DIV/0!</v>
      </c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12"/>
    </row>
    <row r="390" spans="1:45" ht="27.75" customHeight="1">
      <c r="A390" s="262" t="s">
        <v>76</v>
      </c>
      <c r="B390" s="262"/>
      <c r="C390" s="262"/>
      <c r="D390" s="262"/>
      <c r="E390" s="262"/>
      <c r="F390" s="262"/>
      <c r="G390" s="262"/>
      <c r="H390" s="262"/>
      <c r="I390" s="262"/>
      <c r="J390" s="262"/>
      <c r="K390" s="262"/>
      <c r="L390" s="262"/>
      <c r="M390" s="6"/>
      <c r="N390" s="148">
        <v>2.5</v>
      </c>
      <c r="O390" s="149">
        <f t="shared" ref="O390:O396" si="111">N390*25.4</f>
        <v>63.5</v>
      </c>
      <c r="P390" s="150"/>
      <c r="Q390" s="82"/>
      <c r="R390" s="83"/>
      <c r="S390" s="84">
        <v>1</v>
      </c>
      <c r="T390" s="151">
        <v>0.5</v>
      </c>
      <c r="U390" s="153">
        <v>23</v>
      </c>
      <c r="V390" s="153">
        <v>0.7</v>
      </c>
      <c r="W390" s="204"/>
      <c r="X390" s="99">
        <f t="shared" ref="X390:X398" si="112">W390+Z$52</f>
        <v>0.01</v>
      </c>
      <c r="Y390" s="153">
        <v>8.8000000000000007</v>
      </c>
      <c r="Z390" s="99">
        <f t="shared" ref="Z390:Z398" si="113">W390+V390-W$52</f>
        <v>-2.2999999999999998</v>
      </c>
      <c r="AA390" s="155">
        <v>1.3169999999999999E-2</v>
      </c>
      <c r="AB390" s="93">
        <f t="shared" ref="AB390:AB397" si="114">(Y390/T390)^0.5*AA390</f>
        <v>5.5251250121603583E-2</v>
      </c>
      <c r="AC390" s="94" t="e">
        <f t="shared" ref="AC390:AC398" si="115">Z390*X$401/T$401*AC$389</f>
        <v>#DIV/0!</v>
      </c>
      <c r="AD390" s="14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12"/>
    </row>
    <row r="391" spans="1:45" ht="23.1" customHeight="1">
      <c r="A391" s="133" t="s">
        <v>69</v>
      </c>
      <c r="B391" s="121"/>
      <c r="C391" s="124"/>
      <c r="D391" s="267" t="s">
        <v>66</v>
      </c>
      <c r="E391" s="268"/>
      <c r="F391" s="269" t="str">
        <f>F355</f>
        <v>پايان نامه آرش حافظي</v>
      </c>
      <c r="G391" s="267"/>
      <c r="H391" s="267"/>
      <c r="I391" s="267"/>
      <c r="J391" s="267"/>
      <c r="K391" s="126" t="s">
        <v>73</v>
      </c>
      <c r="L391" s="127"/>
      <c r="M391" s="6"/>
      <c r="N391" s="156">
        <v>2</v>
      </c>
      <c r="O391" s="149">
        <f t="shared" si="111"/>
        <v>50.8</v>
      </c>
      <c r="P391" s="150"/>
      <c r="Q391" s="84" t="e">
        <f>P391/N$388</f>
        <v>#DIV/0!</v>
      </c>
      <c r="R391" s="85"/>
      <c r="S391" s="84" t="e">
        <f t="shared" ref="S391:S397" si="116">S390-Q391</f>
        <v>#DIV/0!</v>
      </c>
      <c r="T391" s="151">
        <v>1</v>
      </c>
      <c r="U391" s="153">
        <v>23</v>
      </c>
      <c r="V391" s="153">
        <v>0.7</v>
      </c>
      <c r="W391" s="204"/>
      <c r="X391" s="99">
        <f t="shared" si="112"/>
        <v>0.01</v>
      </c>
      <c r="Y391" s="153">
        <v>9.1999999999999993</v>
      </c>
      <c r="Z391" s="99">
        <f t="shared" si="113"/>
        <v>-2.2999999999999998</v>
      </c>
      <c r="AA391" s="155">
        <v>1.3169999999999999E-2</v>
      </c>
      <c r="AB391" s="93">
        <f t="shared" si="114"/>
        <v>3.9946587839263567E-2</v>
      </c>
      <c r="AC391" s="94" t="e">
        <f t="shared" si="115"/>
        <v>#DIV/0!</v>
      </c>
      <c r="AD391" s="14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12"/>
    </row>
    <row r="392" spans="1:45" ht="23.1" customHeight="1">
      <c r="A392" s="133" t="s">
        <v>70</v>
      </c>
      <c r="B392" s="121"/>
      <c r="C392" s="124"/>
      <c r="D392" s="267" t="s">
        <v>67</v>
      </c>
      <c r="E392" s="268"/>
      <c r="F392" s="269">
        <f>F356</f>
        <v>0</v>
      </c>
      <c r="G392" s="267"/>
      <c r="H392" s="267"/>
      <c r="I392" s="267"/>
      <c r="J392" s="267"/>
      <c r="K392" s="126" t="s">
        <v>74</v>
      </c>
      <c r="L392" s="127"/>
      <c r="M392" s="6"/>
      <c r="N392" s="148">
        <v>1.5</v>
      </c>
      <c r="O392" s="149">
        <f t="shared" si="111"/>
        <v>38.099999999999994</v>
      </c>
      <c r="P392" s="150"/>
      <c r="Q392" s="84" t="e">
        <f t="shared" ref="Q392:Q397" si="117">P392/N$388</f>
        <v>#DIV/0!</v>
      </c>
      <c r="R392" s="86"/>
      <c r="S392" s="84" t="e">
        <f t="shared" si="116"/>
        <v>#DIV/0!</v>
      </c>
      <c r="T392" s="151">
        <v>2</v>
      </c>
      <c r="U392" s="153">
        <v>23</v>
      </c>
      <c r="V392" s="153">
        <v>0.7</v>
      </c>
      <c r="W392" s="204"/>
      <c r="X392" s="99">
        <f t="shared" si="112"/>
        <v>0.01</v>
      </c>
      <c r="Y392" s="153">
        <v>10.199999999999999</v>
      </c>
      <c r="Z392" s="99">
        <f t="shared" si="113"/>
        <v>-2.2999999999999998</v>
      </c>
      <c r="AA392" s="155">
        <v>1.3169999999999999E-2</v>
      </c>
      <c r="AB392" s="93">
        <f t="shared" si="114"/>
        <v>2.9742047508535787E-2</v>
      </c>
      <c r="AC392" s="94" t="e">
        <f t="shared" si="115"/>
        <v>#DIV/0!</v>
      </c>
      <c r="AD392" s="14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12"/>
    </row>
    <row r="393" spans="1:45" ht="23.1" customHeight="1">
      <c r="A393" s="133" t="s">
        <v>71</v>
      </c>
      <c r="B393" s="121"/>
      <c r="C393" s="125"/>
      <c r="D393" s="267" t="s">
        <v>68</v>
      </c>
      <c r="E393" s="268"/>
      <c r="F393" s="269" t="str">
        <f>F357</f>
        <v xml:space="preserve">  توسط مهندسین مشاور کد آزمون</v>
      </c>
      <c r="G393" s="267"/>
      <c r="H393" s="267"/>
      <c r="I393" s="267"/>
      <c r="J393" s="267"/>
      <c r="K393" s="126" t="s">
        <v>75</v>
      </c>
      <c r="L393" s="127"/>
      <c r="M393" s="6"/>
      <c r="N393" s="157">
        <v>1</v>
      </c>
      <c r="O393" s="149">
        <f t="shared" si="111"/>
        <v>25.4</v>
      </c>
      <c r="P393" s="150"/>
      <c r="Q393" s="84" t="e">
        <f t="shared" si="117"/>
        <v>#DIV/0!</v>
      </c>
      <c r="R393" s="86"/>
      <c r="S393" s="84" t="e">
        <f t="shared" si="116"/>
        <v>#DIV/0!</v>
      </c>
      <c r="T393" s="151">
        <v>5</v>
      </c>
      <c r="U393" s="153">
        <v>24</v>
      </c>
      <c r="V393" s="153">
        <v>1</v>
      </c>
      <c r="W393" s="204"/>
      <c r="X393" s="99">
        <f t="shared" si="112"/>
        <v>0.01</v>
      </c>
      <c r="Y393" s="153">
        <v>11.5</v>
      </c>
      <c r="Z393" s="99">
        <f t="shared" si="113"/>
        <v>-2</v>
      </c>
      <c r="AA393" s="155">
        <v>1.3010000000000001E-2</v>
      </c>
      <c r="AB393" s="93">
        <f t="shared" si="114"/>
        <v>1.9730641905422133E-2</v>
      </c>
      <c r="AC393" s="94" t="e">
        <f t="shared" si="115"/>
        <v>#DIV/0!</v>
      </c>
      <c r="AD393" s="14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12"/>
    </row>
    <row r="394" spans="1:45" ht="23.1" customHeight="1">
      <c r="A394" s="136"/>
      <c r="B394" s="136"/>
      <c r="C394" s="136"/>
      <c r="D394" s="128"/>
      <c r="E394" s="128"/>
      <c r="F394" s="128"/>
      <c r="G394" s="135"/>
      <c r="H394" s="142"/>
      <c r="I394" s="142"/>
      <c r="J394" s="142"/>
      <c r="K394" s="142"/>
      <c r="L394" s="137"/>
      <c r="M394" s="6"/>
      <c r="N394" s="148">
        <v>0.75</v>
      </c>
      <c r="O394" s="149">
        <f t="shared" si="111"/>
        <v>19.049999999999997</v>
      </c>
      <c r="P394" s="150"/>
      <c r="Q394" s="84" t="e">
        <f t="shared" si="117"/>
        <v>#DIV/0!</v>
      </c>
      <c r="R394" s="86"/>
      <c r="S394" s="84" t="e">
        <f t="shared" si="116"/>
        <v>#DIV/0!</v>
      </c>
      <c r="T394" s="151">
        <v>15</v>
      </c>
      <c r="U394" s="153">
        <v>24</v>
      </c>
      <c r="V394" s="153">
        <v>1</v>
      </c>
      <c r="W394" s="204"/>
      <c r="X394" s="99">
        <f t="shared" si="112"/>
        <v>0.01</v>
      </c>
      <c r="Y394" s="153">
        <v>12.9</v>
      </c>
      <c r="Z394" s="99">
        <f t="shared" si="113"/>
        <v>-2</v>
      </c>
      <c r="AA394" s="155">
        <v>1.3010000000000001E-2</v>
      </c>
      <c r="AB394" s="93">
        <f t="shared" si="114"/>
        <v>1.2064977662639911E-2</v>
      </c>
      <c r="AC394" s="94" t="e">
        <f t="shared" si="115"/>
        <v>#DIV/0!</v>
      </c>
      <c r="AD394" s="14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12"/>
    </row>
    <row r="395" spans="1:45" ht="23.1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148">
        <v>0.5</v>
      </c>
      <c r="O395" s="149">
        <f t="shared" si="111"/>
        <v>12.7</v>
      </c>
      <c r="P395" s="150"/>
      <c r="Q395" s="84" t="e">
        <f t="shared" si="117"/>
        <v>#DIV/0!</v>
      </c>
      <c r="R395" s="86"/>
      <c r="S395" s="84" t="e">
        <f t="shared" si="116"/>
        <v>#DIV/0!</v>
      </c>
      <c r="T395" s="151">
        <v>30</v>
      </c>
      <c r="U395" s="153">
        <v>20</v>
      </c>
      <c r="V395" s="153">
        <v>1</v>
      </c>
      <c r="W395" s="204"/>
      <c r="X395" s="99">
        <f t="shared" si="112"/>
        <v>0.01</v>
      </c>
      <c r="Y395" s="153">
        <v>14.5</v>
      </c>
      <c r="Z395" s="99">
        <f t="shared" si="113"/>
        <v>-2</v>
      </c>
      <c r="AA395" s="155">
        <v>1.3010000000000001E-2</v>
      </c>
      <c r="AB395" s="93">
        <f t="shared" si="114"/>
        <v>9.0448354508710291E-3</v>
      </c>
      <c r="AC395" s="94" t="e">
        <f t="shared" si="115"/>
        <v>#DIV/0!</v>
      </c>
      <c r="AD395" s="14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12"/>
    </row>
    <row r="396" spans="1:45" ht="23.1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148">
        <v>0.375</v>
      </c>
      <c r="O396" s="149">
        <f t="shared" si="111"/>
        <v>9.5249999999999986</v>
      </c>
      <c r="P396" s="150"/>
      <c r="Q396" s="84" t="e">
        <f t="shared" si="117"/>
        <v>#DIV/0!</v>
      </c>
      <c r="R396" s="87"/>
      <c r="S396" s="84" t="e">
        <f t="shared" si="116"/>
        <v>#DIV/0!</v>
      </c>
      <c r="T396" s="151">
        <v>60</v>
      </c>
      <c r="U396" s="153">
        <v>19</v>
      </c>
      <c r="V396" s="153">
        <v>1</v>
      </c>
      <c r="W396" s="204"/>
      <c r="X396" s="99">
        <f t="shared" si="112"/>
        <v>0.01</v>
      </c>
      <c r="Y396" s="153">
        <v>14.8</v>
      </c>
      <c r="Z396" s="99">
        <f t="shared" si="113"/>
        <v>-2</v>
      </c>
      <c r="AA396" s="155">
        <v>1.3010000000000001E-2</v>
      </c>
      <c r="AB396" s="93">
        <f t="shared" si="114"/>
        <v>6.4614878059674986E-3</v>
      </c>
      <c r="AC396" s="94" t="e">
        <f t="shared" si="115"/>
        <v>#DIV/0!</v>
      </c>
      <c r="AD396" s="14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12"/>
    </row>
    <row r="397" spans="1:45" ht="23.1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157">
        <v>4</v>
      </c>
      <c r="O397" s="149">
        <v>4.75</v>
      </c>
      <c r="P397" s="150"/>
      <c r="Q397" s="84" t="e">
        <f t="shared" si="117"/>
        <v>#DIV/0!</v>
      </c>
      <c r="R397" s="84">
        <v>1</v>
      </c>
      <c r="S397" s="84" t="e">
        <f t="shared" si="116"/>
        <v>#DIV/0!</v>
      </c>
      <c r="T397" s="151">
        <v>250</v>
      </c>
      <c r="U397" s="153">
        <v>20</v>
      </c>
      <c r="V397" s="153">
        <v>1</v>
      </c>
      <c r="W397" s="204"/>
      <c r="X397" s="99">
        <f t="shared" si="112"/>
        <v>0.01</v>
      </c>
      <c r="Y397" s="153">
        <v>15.2</v>
      </c>
      <c r="Z397" s="99">
        <f t="shared" si="113"/>
        <v>-2</v>
      </c>
      <c r="AA397" s="155">
        <v>1.3010000000000001E-2</v>
      </c>
      <c r="AB397" s="93">
        <f t="shared" si="114"/>
        <v>3.2079610471450557E-3</v>
      </c>
      <c r="AC397" s="94" t="e">
        <f t="shared" si="115"/>
        <v>#DIV/0!</v>
      </c>
      <c r="AD397" s="14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12"/>
    </row>
    <row r="398" spans="1:45" ht="23.1" customHeight="1">
      <c r="A398" s="6"/>
      <c r="B398" s="6"/>
      <c r="C398" s="6"/>
      <c r="D398" s="13"/>
      <c r="E398" s="6"/>
      <c r="F398" s="6"/>
      <c r="G398" s="6"/>
      <c r="H398" s="6"/>
      <c r="I398" s="6"/>
      <c r="J398" s="6"/>
      <c r="K398" s="6"/>
      <c r="L398" s="6"/>
      <c r="M398" s="6"/>
      <c r="N398" s="157">
        <v>10</v>
      </c>
      <c r="O398" s="149">
        <v>2</v>
      </c>
      <c r="P398" s="150"/>
      <c r="Q398" s="84">
        <f>P398/P$405</f>
        <v>0</v>
      </c>
      <c r="R398" s="84">
        <f t="shared" ref="R398:R404" si="118">R397-Q398</f>
        <v>1</v>
      </c>
      <c r="S398" s="84" t="e">
        <f t="shared" ref="S398:S404" si="119">R398*S$397</f>
        <v>#DIV/0!</v>
      </c>
      <c r="T398" s="151">
        <v>1440</v>
      </c>
      <c r="U398" s="153">
        <v>18</v>
      </c>
      <c r="V398" s="153">
        <v>0.7</v>
      </c>
      <c r="W398" s="204"/>
      <c r="X398" s="99">
        <f t="shared" si="112"/>
        <v>0.01</v>
      </c>
      <c r="Y398" s="153">
        <v>15.4</v>
      </c>
      <c r="Z398" s="99">
        <f t="shared" si="113"/>
        <v>-2.2999999999999998</v>
      </c>
      <c r="AA398" s="155">
        <v>1.3169999999999999E-2</v>
      </c>
      <c r="AB398" s="120">
        <v>1E-3</v>
      </c>
      <c r="AC398" s="94" t="e">
        <f t="shared" si="115"/>
        <v>#DIV/0!</v>
      </c>
      <c r="AD398" s="14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12"/>
    </row>
    <row r="399" spans="1:45" ht="23.1" customHeight="1">
      <c r="A399" s="6"/>
      <c r="B399" s="6"/>
      <c r="C399" s="6"/>
      <c r="D399" s="13"/>
      <c r="E399" s="6"/>
      <c r="F399" s="6"/>
      <c r="G399" s="6"/>
      <c r="H399" s="6"/>
      <c r="I399" s="6"/>
      <c r="J399" s="6"/>
      <c r="K399" s="6"/>
      <c r="L399" s="6"/>
      <c r="M399" s="6"/>
      <c r="N399" s="157">
        <v>20</v>
      </c>
      <c r="O399" s="149">
        <v>0.85</v>
      </c>
      <c r="P399" s="150"/>
      <c r="Q399" s="84">
        <f t="shared" ref="Q399:Q402" si="120">P399/P$405</f>
        <v>0</v>
      </c>
      <c r="R399" s="84">
        <f t="shared" si="118"/>
        <v>1</v>
      </c>
      <c r="S399" s="84" t="e">
        <f t="shared" si="119"/>
        <v>#DIV/0!</v>
      </c>
      <c r="T399" s="151"/>
      <c r="U399" s="153"/>
      <c r="V399" s="153"/>
      <c r="W399" s="153"/>
      <c r="X399" s="99"/>
      <c r="Y399" s="153"/>
      <c r="Z399" s="99"/>
      <c r="AA399" s="155"/>
      <c r="AB399" s="120"/>
      <c r="AC399" s="94"/>
      <c r="AD399" s="14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12"/>
    </row>
    <row r="400" spans="1:45" ht="23.1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157">
        <v>30</v>
      </c>
      <c r="O400" s="149">
        <v>0.59499999999999997</v>
      </c>
      <c r="P400" s="150"/>
      <c r="Q400" s="84">
        <f t="shared" si="120"/>
        <v>0</v>
      </c>
      <c r="R400" s="84">
        <f t="shared" si="118"/>
        <v>1</v>
      </c>
      <c r="S400" s="84" t="e">
        <f t="shared" si="119"/>
        <v>#DIV/0!</v>
      </c>
      <c r="T400" s="158" t="s">
        <v>14</v>
      </c>
      <c r="U400" s="158" t="s">
        <v>15</v>
      </c>
      <c r="V400" s="158" t="s">
        <v>16</v>
      </c>
      <c r="W400" s="158" t="s">
        <v>17</v>
      </c>
      <c r="X400" s="100" t="s">
        <v>18</v>
      </c>
      <c r="Y400" s="158" t="s">
        <v>19</v>
      </c>
      <c r="Z400" s="100" t="s">
        <v>33</v>
      </c>
      <c r="AA400" s="151"/>
      <c r="AB400" s="95"/>
      <c r="AC400" s="101"/>
      <c r="AD400" s="14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12"/>
    </row>
    <row r="401" spans="1:45" ht="23.1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157">
        <v>50</v>
      </c>
      <c r="O401" s="149">
        <v>0.29699999999999999</v>
      </c>
      <c r="P401" s="150"/>
      <c r="Q401" s="84">
        <f t="shared" si="120"/>
        <v>0</v>
      </c>
      <c r="R401" s="84">
        <f t="shared" si="118"/>
        <v>1</v>
      </c>
      <c r="S401" s="84" t="e">
        <f t="shared" si="119"/>
        <v>#DIV/0!</v>
      </c>
      <c r="T401" s="150">
        <v>50</v>
      </c>
      <c r="U401" s="160" t="s">
        <v>64</v>
      </c>
      <c r="V401" s="160" t="s">
        <v>32</v>
      </c>
      <c r="W401" s="160">
        <v>3</v>
      </c>
      <c r="X401" s="102">
        <f>Y401*1.65/((Y401-1)*2.65)</f>
        <v>0.99106843809311151</v>
      </c>
      <c r="Y401" s="160">
        <v>2.69</v>
      </c>
      <c r="Z401" s="96">
        <v>0.01</v>
      </c>
      <c r="AA401" s="151"/>
      <c r="AB401" s="95"/>
      <c r="AC401" s="101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12"/>
    </row>
    <row r="402" spans="1:45" ht="23.1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157">
        <v>100</v>
      </c>
      <c r="O402" s="149">
        <v>0.14899999999999999</v>
      </c>
      <c r="P402" s="150"/>
      <c r="Q402" s="84">
        <f t="shared" si="120"/>
        <v>0</v>
      </c>
      <c r="R402" s="84">
        <f t="shared" si="118"/>
        <v>1</v>
      </c>
      <c r="S402" s="84" t="e">
        <f t="shared" si="119"/>
        <v>#DIV/0!</v>
      </c>
      <c r="T402" s="162" t="s">
        <v>20</v>
      </c>
      <c r="U402" s="163" t="e">
        <f>S403</f>
        <v>#DIV/0!</v>
      </c>
      <c r="V402" s="162" t="s">
        <v>22</v>
      </c>
      <c r="W402" s="163" t="e">
        <f>S397</f>
        <v>#DIV/0!</v>
      </c>
      <c r="X402" s="103" t="s">
        <v>24</v>
      </c>
      <c r="Y402" s="147">
        <f>B391</f>
        <v>0</v>
      </c>
      <c r="Z402" s="107"/>
      <c r="AA402" s="166"/>
      <c r="AB402" s="107"/>
      <c r="AC402" s="10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12"/>
    </row>
    <row r="403" spans="1:45" ht="23.1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157">
        <v>200</v>
      </c>
      <c r="O403" s="149">
        <v>7.3999999999999996E-2</v>
      </c>
      <c r="P403" s="150"/>
      <c r="Q403" s="84">
        <f>P403/P$405</f>
        <v>0</v>
      </c>
      <c r="R403" s="84">
        <f t="shared" si="118"/>
        <v>1</v>
      </c>
      <c r="S403" s="84" t="e">
        <f t="shared" si="119"/>
        <v>#DIV/0!</v>
      </c>
      <c r="T403" s="162" t="s">
        <v>21</v>
      </c>
      <c r="U403" s="163" t="e">
        <f>1-U402</f>
        <v>#DIV/0!</v>
      </c>
      <c r="V403" s="162" t="s">
        <v>23</v>
      </c>
      <c r="W403" s="163" t="e">
        <f>1-W402</f>
        <v>#DIV/0!</v>
      </c>
      <c r="X403" s="103" t="s">
        <v>25</v>
      </c>
      <c r="Y403" s="147">
        <f>B393</f>
        <v>0</v>
      </c>
      <c r="Z403" s="107"/>
      <c r="AA403" s="166"/>
      <c r="AB403" s="107"/>
      <c r="AC403" s="10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12"/>
    </row>
    <row r="404" spans="1:45" s="6" customFormat="1" ht="23.1" customHeight="1">
      <c r="N404" s="167" t="s">
        <v>5</v>
      </c>
      <c r="O404" s="149">
        <v>0</v>
      </c>
      <c r="P404" s="152">
        <f>804.3-SUM(P398:P403)</f>
        <v>804.3</v>
      </c>
      <c r="Q404" s="84">
        <f>P404/P$405</f>
        <v>1</v>
      </c>
      <c r="R404" s="84">
        <f t="shared" si="118"/>
        <v>0</v>
      </c>
      <c r="S404" s="84" t="e">
        <f t="shared" si="119"/>
        <v>#DIV/0!</v>
      </c>
      <c r="T404" s="162" t="s">
        <v>26</v>
      </c>
      <c r="U404" s="168" t="e">
        <f>Y404/W404</f>
        <v>#DIV/0!</v>
      </c>
      <c r="V404" s="162" t="s">
        <v>27</v>
      </c>
      <c r="W404" s="169"/>
      <c r="X404" s="103" t="s">
        <v>29</v>
      </c>
      <c r="Y404" s="169"/>
      <c r="Z404" s="107"/>
      <c r="AA404" s="166"/>
      <c r="AB404" s="107"/>
      <c r="AC404" s="106"/>
      <c r="AS404" s="12"/>
    </row>
    <row r="405" spans="1:45" s="6" customFormat="1" ht="23.1" customHeight="1" thickBot="1">
      <c r="N405" s="170" t="s">
        <v>6</v>
      </c>
      <c r="O405" s="171"/>
      <c r="P405" s="172">
        <f>SUM(P398:P404)</f>
        <v>804.3</v>
      </c>
      <c r="Q405" s="88">
        <f>P405/P$405</f>
        <v>1</v>
      </c>
      <c r="R405" s="249"/>
      <c r="S405" s="250"/>
      <c r="T405" s="173" t="s">
        <v>62</v>
      </c>
      <c r="U405" s="174" t="e">
        <f>W405^2/(W404*Y404)</f>
        <v>#DIV/0!</v>
      </c>
      <c r="V405" s="173" t="s">
        <v>28</v>
      </c>
      <c r="W405" s="175"/>
      <c r="X405" s="108" t="s">
        <v>35</v>
      </c>
      <c r="Y405" s="175">
        <f>0.73*(Y402-20)</f>
        <v>-14.6</v>
      </c>
      <c r="Z405" s="109"/>
      <c r="AA405" s="176"/>
      <c r="AB405" s="109"/>
      <c r="AC405" s="110"/>
      <c r="AS405" s="12"/>
    </row>
    <row r="406" spans="1:45" s="6" customFormat="1" ht="21" customHeight="1">
      <c r="N406" s="166"/>
      <c r="O406" s="166"/>
      <c r="P406" s="166"/>
      <c r="Q406" s="107"/>
      <c r="R406" s="107"/>
      <c r="S406" s="107"/>
      <c r="T406" s="166"/>
      <c r="U406" s="166"/>
      <c r="V406" s="166"/>
      <c r="W406" s="166"/>
      <c r="X406" s="107"/>
      <c r="Y406" s="166"/>
      <c r="Z406" s="107"/>
      <c r="AA406" s="166"/>
      <c r="AB406" s="107"/>
      <c r="AC406" s="107"/>
      <c r="AS406" s="12"/>
    </row>
    <row r="407" spans="1:45" s="6" customFormat="1" ht="21" customHeight="1">
      <c r="N407" s="166"/>
      <c r="O407" s="166"/>
      <c r="P407" s="166"/>
      <c r="Q407" s="107"/>
      <c r="R407" s="107"/>
      <c r="S407" s="107"/>
      <c r="T407" s="166"/>
      <c r="U407" s="166"/>
      <c r="V407" s="166"/>
      <c r="W407" s="166"/>
      <c r="X407" s="107"/>
      <c r="Y407" s="166"/>
      <c r="Z407" s="107"/>
      <c r="AA407" s="166"/>
      <c r="AB407" s="107"/>
      <c r="AC407" s="107"/>
      <c r="AS407" s="12"/>
    </row>
    <row r="408" spans="1:45" s="6" customFormat="1" ht="21" customHeight="1">
      <c r="N408" s="166"/>
      <c r="O408" s="166"/>
      <c r="P408" s="166"/>
      <c r="Q408" s="107"/>
      <c r="R408" s="107"/>
      <c r="S408" s="107"/>
      <c r="T408" s="166"/>
      <c r="U408" s="166"/>
      <c r="V408" s="166"/>
      <c r="W408" s="166"/>
      <c r="X408" s="107"/>
      <c r="Y408" s="166"/>
      <c r="Z408" s="107"/>
      <c r="AA408" s="166"/>
      <c r="AB408" s="107"/>
      <c r="AC408" s="107"/>
      <c r="AS408" s="12"/>
    </row>
    <row r="409" spans="1:45" s="6" customFormat="1" ht="21" customHeight="1">
      <c r="J409" s="130"/>
      <c r="K409" s="130"/>
      <c r="L409" s="130"/>
      <c r="N409" s="166"/>
      <c r="O409" s="166"/>
      <c r="P409" s="166"/>
      <c r="Q409" s="107"/>
      <c r="R409" s="107"/>
      <c r="S409" s="107"/>
      <c r="T409" s="166"/>
      <c r="U409" s="166"/>
      <c r="V409" s="166"/>
      <c r="W409" s="166"/>
      <c r="X409" s="107"/>
      <c r="Y409" s="166"/>
      <c r="Z409" s="107"/>
      <c r="AA409" s="166"/>
      <c r="AB409" s="107"/>
      <c r="AC409" s="107"/>
      <c r="AS409" s="12"/>
    </row>
    <row r="410" spans="1:45" s="6" customFormat="1" ht="21" customHeight="1">
      <c r="N410" s="166"/>
      <c r="O410" s="166"/>
      <c r="P410" s="166"/>
      <c r="Q410" s="107"/>
      <c r="R410" s="107"/>
      <c r="S410" s="107"/>
      <c r="T410" s="166"/>
      <c r="U410" s="166"/>
      <c r="V410" s="166"/>
      <c r="W410" s="166"/>
      <c r="X410" s="107"/>
      <c r="Y410" s="166"/>
      <c r="Z410" s="107"/>
      <c r="AA410" s="166"/>
      <c r="AB410" s="107"/>
      <c r="AC410" s="107"/>
      <c r="AS410" s="12"/>
    </row>
    <row r="411" spans="1:45" s="6" customFormat="1" ht="21" customHeight="1">
      <c r="N411" s="166"/>
      <c r="O411" s="166"/>
      <c r="P411" s="166"/>
      <c r="Q411" s="107"/>
      <c r="R411" s="107"/>
      <c r="S411" s="107"/>
      <c r="T411" s="166"/>
      <c r="U411" s="166"/>
      <c r="V411" s="166"/>
      <c r="W411" s="166"/>
      <c r="X411" s="107"/>
      <c r="Y411" s="166"/>
      <c r="Z411" s="107"/>
      <c r="AA411" s="166"/>
      <c r="AB411" s="107"/>
      <c r="AC411" s="107"/>
      <c r="AS411" s="12"/>
    </row>
    <row r="412" spans="1:45" s="6" customFormat="1" ht="21" customHeight="1">
      <c r="N412" s="166"/>
      <c r="O412" s="166"/>
      <c r="P412" s="166"/>
      <c r="Q412" s="107"/>
      <c r="R412" s="107"/>
      <c r="S412" s="107"/>
      <c r="T412" s="166"/>
      <c r="U412" s="166"/>
      <c r="V412" s="166"/>
      <c r="W412" s="166"/>
      <c r="X412" s="107"/>
      <c r="Y412" s="166"/>
      <c r="Z412" s="107"/>
      <c r="AA412" s="166"/>
      <c r="AB412" s="107"/>
      <c r="AC412" s="107"/>
      <c r="AS412" s="12"/>
    </row>
    <row r="413" spans="1:45" s="6" customFormat="1" ht="21" customHeight="1">
      <c r="N413" s="166"/>
      <c r="O413" s="166"/>
      <c r="P413" s="166"/>
      <c r="Q413" s="107"/>
      <c r="R413" s="107"/>
      <c r="S413" s="107"/>
      <c r="T413" s="166"/>
      <c r="U413" s="166"/>
      <c r="V413" s="166"/>
      <c r="W413" s="166"/>
      <c r="X413" s="107"/>
      <c r="Y413" s="166"/>
      <c r="Z413" s="107"/>
      <c r="AA413" s="166"/>
      <c r="AB413" s="107"/>
      <c r="AC413" s="107"/>
      <c r="AS413" s="12"/>
    </row>
    <row r="414" spans="1:45" s="6" customFormat="1" ht="21" customHeight="1">
      <c r="N414" s="166"/>
      <c r="O414" s="166"/>
      <c r="P414" s="166"/>
      <c r="Q414" s="107"/>
      <c r="R414" s="107"/>
      <c r="S414" s="107"/>
      <c r="T414" s="166"/>
      <c r="U414" s="166"/>
      <c r="V414" s="166"/>
      <c r="W414" s="166"/>
      <c r="X414" s="107"/>
      <c r="Y414" s="166"/>
      <c r="Z414" s="107"/>
      <c r="AA414" s="166"/>
      <c r="AB414" s="107"/>
      <c r="AC414" s="107"/>
      <c r="AS414" s="12"/>
    </row>
    <row r="415" spans="1:45" s="6" customFormat="1" ht="21" customHeight="1">
      <c r="N415" s="166"/>
      <c r="O415" s="166"/>
      <c r="P415" s="166"/>
      <c r="Q415" s="107"/>
      <c r="R415" s="107"/>
      <c r="S415" s="107"/>
      <c r="T415" s="166"/>
      <c r="U415" s="166"/>
      <c r="V415" s="166"/>
      <c r="W415" s="166"/>
      <c r="X415" s="107"/>
      <c r="Y415" s="166"/>
      <c r="Z415" s="107"/>
      <c r="AA415" s="166"/>
      <c r="AB415" s="107"/>
      <c r="AC415" s="107"/>
      <c r="AS415" s="12"/>
    </row>
    <row r="416" spans="1:45" s="6" customFormat="1" ht="21" customHeight="1">
      <c r="N416" s="166"/>
      <c r="O416" s="166"/>
      <c r="P416" s="166"/>
      <c r="Q416" s="107"/>
      <c r="R416" s="107"/>
      <c r="S416" s="107"/>
      <c r="T416" s="166"/>
      <c r="U416" s="166"/>
      <c r="V416" s="166"/>
      <c r="W416" s="166"/>
      <c r="X416" s="107"/>
      <c r="Y416" s="166"/>
      <c r="Z416" s="107"/>
      <c r="AA416" s="166"/>
      <c r="AB416" s="107"/>
      <c r="AC416" s="107"/>
      <c r="AS416" s="12"/>
    </row>
    <row r="417" spans="1:45" s="6" customFormat="1" ht="21" customHeight="1">
      <c r="N417" s="166"/>
      <c r="O417" s="166"/>
      <c r="P417" s="166"/>
      <c r="Q417" s="107"/>
      <c r="R417" s="107"/>
      <c r="S417" s="107"/>
      <c r="T417" s="166"/>
      <c r="U417" s="166"/>
      <c r="V417" s="166"/>
      <c r="W417" s="166"/>
      <c r="X417" s="107"/>
      <c r="Y417" s="166"/>
      <c r="Z417" s="107"/>
      <c r="AA417" s="166"/>
      <c r="AB417" s="107"/>
      <c r="AC417" s="107"/>
      <c r="AS417" s="12"/>
    </row>
    <row r="418" spans="1:45" ht="21" customHeight="1">
      <c r="A418" s="6"/>
      <c r="B418" s="6"/>
      <c r="C418" s="6"/>
      <c r="D418" s="6"/>
      <c r="E418" s="6"/>
      <c r="L418" s="6"/>
      <c r="M418" s="6"/>
      <c r="N418" s="166"/>
      <c r="O418" s="166"/>
      <c r="P418" s="166"/>
      <c r="Q418" s="107"/>
      <c r="R418" s="107"/>
      <c r="S418" s="107"/>
      <c r="T418" s="166"/>
      <c r="U418" s="166"/>
      <c r="V418" s="166"/>
      <c r="W418" s="166"/>
      <c r="X418" s="107"/>
      <c r="Y418" s="166"/>
      <c r="Z418" s="107"/>
      <c r="AA418" s="166"/>
      <c r="AB418" s="107"/>
      <c r="AC418" s="107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12"/>
    </row>
    <row r="419" spans="1:45" ht="21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6"/>
      <c r="N419" s="166"/>
      <c r="O419" s="166"/>
      <c r="P419" s="166"/>
      <c r="Q419" s="107"/>
      <c r="R419" s="107"/>
      <c r="S419" s="107"/>
      <c r="T419" s="166"/>
      <c r="U419" s="166"/>
      <c r="V419" s="166"/>
      <c r="W419" s="166"/>
      <c r="X419" s="107"/>
      <c r="Y419" s="166"/>
      <c r="Z419" s="107"/>
      <c r="AA419" s="166"/>
      <c r="AB419" s="107"/>
      <c r="AC419" s="107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12"/>
    </row>
    <row r="420" spans="1:45" ht="21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166"/>
      <c r="O420" s="166"/>
      <c r="P420" s="166"/>
      <c r="Q420" s="107"/>
      <c r="R420" s="107"/>
      <c r="S420" s="107"/>
      <c r="T420" s="166"/>
      <c r="U420" s="166"/>
      <c r="V420" s="166"/>
      <c r="W420" s="166"/>
      <c r="X420" s="107"/>
      <c r="Y420" s="166"/>
      <c r="Z420" s="107"/>
      <c r="AA420" s="166"/>
      <c r="AB420" s="107"/>
      <c r="AC420" s="107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12"/>
    </row>
    <row r="421" spans="1:45" ht="21" customHeight="1" thickBo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15"/>
      <c r="N421" s="189"/>
      <c r="O421" s="189"/>
      <c r="P421" s="189"/>
      <c r="Q421" s="117"/>
      <c r="R421" s="117"/>
      <c r="S421" s="117"/>
      <c r="T421" s="189"/>
      <c r="U421" s="189"/>
      <c r="V421" s="189"/>
      <c r="W421" s="189"/>
      <c r="X421" s="117"/>
      <c r="Y421" s="189"/>
      <c r="Z421" s="117"/>
      <c r="AA421" s="189"/>
      <c r="AB421" s="117"/>
      <c r="AC421" s="117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6"/>
    </row>
    <row r="422" spans="1:45" ht="21" customHeight="1" thickTop="1"/>
  </sheetData>
  <protectedRanges>
    <protectedRange sqref="W404:Y405" name="Range108"/>
    <protectedRange sqref="T401:Z401" name="Range107"/>
    <protectedRange sqref="AA390:AA399" name="Range106"/>
    <protectedRange sqref="Y390:Y399" name="Range105"/>
    <protectedRange sqref="U390:W399" name="Range104"/>
    <protectedRange sqref="P390:P405" name="Range103"/>
    <protectedRange sqref="N388" name="Range102"/>
    <protectedRange sqref="W368:Y368 W369:X369" name="Range101"/>
    <protectedRange sqref="T365:Z365" name="Range100"/>
    <protectedRange sqref="AA354:AA363" name="Range99"/>
    <protectedRange sqref="Y354:Y363" name="Range98"/>
    <protectedRange sqref="U354:W363" name="Range97"/>
    <protectedRange sqref="P354:P368" name="Range96"/>
    <protectedRange sqref="N352" name="Range95"/>
    <protectedRange sqref="W264:Y265" name="Range80"/>
    <protectedRange sqref="T261:Z261" name="Range79"/>
    <protectedRange sqref="AA251:AA259" name="Range78"/>
    <protectedRange sqref="Y251:Y259" name="Range77"/>
    <protectedRange sqref="U251:W259" name="Range76"/>
    <protectedRange sqref="T227:Z227" name="Range72"/>
    <protectedRange sqref="AA217:AA225" name="Range71"/>
    <protectedRange sqref="Y217:Y225" name="Range70"/>
    <protectedRange sqref="U217:W225" name="Range69"/>
    <protectedRange sqref="N215 N249" name="Range67"/>
    <protectedRange sqref="W125:Y126" name="Range52"/>
    <protectedRange sqref="T122:Z122" name="Range51"/>
    <protectedRange sqref="AA112:AA120" name="Range50"/>
    <protectedRange sqref="Y112:Y120" name="Range49"/>
    <protectedRange sqref="U112:W120" name="Range48"/>
    <protectedRange sqref="N110" name="Range46"/>
    <protectedRange sqref="W91:Y92" name="Range45"/>
    <protectedRange sqref="T88:Z88" name="Range44"/>
    <protectedRange sqref="AA77:AA86" name="Range43"/>
    <protectedRange sqref="Y77:Y86" name="Range42"/>
    <protectedRange sqref="U77:W86" name="Range41"/>
    <protectedRange sqref="N75" name="Range39"/>
    <protectedRange sqref="B391:C393" name="Range24"/>
    <protectedRange sqref="F391:J393" name="Range23"/>
    <protectedRange sqref="C252:C254" name="Range16"/>
    <protectedRange sqref="F252:J254" name="Range15"/>
    <protectedRange sqref="B218:C220" name="Range14"/>
    <protectedRange sqref="F218:J220" name="Range13"/>
    <protectedRange sqref="C183:C185" name="Range12"/>
    <protectedRange sqref="F183:J185" name="Range11"/>
    <protectedRange sqref="C42:C44" name="Range4"/>
    <protectedRange sqref="F42:J44" name="Range3"/>
    <protectedRange sqref="B4:C6 B42:B44 B78:B80" name="Range2"/>
    <protectedRange sqref="F4:J6" name="Range1"/>
    <protectedRange sqref="F78:J80" name="Range5"/>
    <protectedRange sqref="C78:C80" name="Range6"/>
    <protectedRange sqref="F113:J115" name="Range7"/>
    <protectedRange sqref="B113:C115" name="Range8"/>
    <protectedRange sqref="F149:J151" name="Range9"/>
    <protectedRange sqref="B149:C151 B183:B185" name="Range10"/>
    <protectedRange sqref="F286:J288" name="Range17"/>
    <protectedRange sqref="B286:C288 B252:B254 B322:B323" name="Range18"/>
    <protectedRange sqref="F321:J323" name="Range19"/>
    <protectedRange sqref="B321:C321 C322:C323" name="Range20"/>
    <protectedRange sqref="F355:J357" name="Range21"/>
    <protectedRange sqref="B355:C357" name="Range22"/>
    <protectedRange sqref="N1" name="Range25"/>
    <protectedRange sqref="P3:P17" name="Range26"/>
    <protectedRange sqref="U3:W12" name="Range27"/>
    <protectedRange sqref="Y3:Y12" name="Range28"/>
    <protectedRange sqref="AA3:AA12" name="Range29"/>
    <protectedRange sqref="T14:Z14" name="Range30"/>
    <protectedRange sqref="W17:Y18" name="Range31"/>
    <protectedRange sqref="N39" name="Range32"/>
    <protectedRange sqref="P41:P56 P112:P127 P182:P197 P217:P232 P77:P92 P148:P163 P251:P266" name="Range33"/>
    <protectedRange sqref="U41:W50" name="Range34"/>
    <protectedRange sqref="Y41:Y50" name="Range35"/>
    <protectedRange sqref="AA41:AA50" name="Range36"/>
    <protectedRange sqref="T52:Z52" name="Range37"/>
    <protectedRange sqref="W55:Y56" name="Range38"/>
    <protectedRange sqref="N146" name="Range53"/>
    <protectedRange sqref="U148:W156" name="Range55"/>
    <protectedRange sqref="Y148:Y156" name="Range56"/>
    <protectedRange sqref="AA148:AA156" name="Range57"/>
    <protectedRange sqref="T158:Z158" name="Range58"/>
    <protectedRange sqref="W161:Y162" name="Range59"/>
    <protectedRange sqref="N180" name="Range60"/>
    <protectedRange sqref="U182:W190" name="Range62"/>
    <protectedRange sqref="Y182:Y190" name="Range63"/>
    <protectedRange sqref="AA182:AA190" name="Range64"/>
    <protectedRange sqref="T192:Z192" name="Range65"/>
    <protectedRange sqref="W195:Y196 W230:Y231" name="Range66"/>
    <protectedRange sqref="N283" name="Range81"/>
    <protectedRange sqref="P285:P300" name="Range82"/>
    <protectedRange sqref="U285:W294" name="Range83"/>
    <protectedRange sqref="Y285:Y294" name="Range84"/>
    <protectedRange sqref="AA285:AA294" name="Range85"/>
    <protectedRange sqref="T296:Z296" name="Range86"/>
    <protectedRange sqref="W299:Y300" name="Range87"/>
    <protectedRange sqref="N318" name="Range88"/>
    <protectedRange sqref="P320:P335" name="Range89"/>
    <protectedRange sqref="U320:W329" name="Range90"/>
    <protectedRange sqref="Y320:Y329" name="Range91"/>
    <protectedRange sqref="AA320:AA329" name="Range92"/>
    <protectedRange sqref="T331:Z331" name="Range93"/>
    <protectedRange sqref="W334:Y335 Y369" name="Range94"/>
  </protectedRanges>
  <mergeCells count="248">
    <mergeCell ref="A324:C324"/>
    <mergeCell ref="D4:E4"/>
    <mergeCell ref="D5:E5"/>
    <mergeCell ref="D78:E78"/>
    <mergeCell ref="D113:E113"/>
    <mergeCell ref="D149:E149"/>
    <mergeCell ref="A145:L145"/>
    <mergeCell ref="A148:L148"/>
    <mergeCell ref="D286:E286"/>
    <mergeCell ref="D220:E220"/>
    <mergeCell ref="D80:E80"/>
    <mergeCell ref="A146:L147"/>
    <mergeCell ref="H108:I108"/>
    <mergeCell ref="D151:E151"/>
    <mergeCell ref="F151:J151"/>
    <mergeCell ref="F108:G108"/>
    <mergeCell ref="A112:L112"/>
    <mergeCell ref="A110:L111"/>
    <mergeCell ref="D218:E218"/>
    <mergeCell ref="F218:J218"/>
    <mergeCell ref="F179:J179"/>
    <mergeCell ref="F4:J4"/>
    <mergeCell ref="F5:J5"/>
    <mergeCell ref="F6:J6"/>
    <mergeCell ref="R405:S405"/>
    <mergeCell ref="R335:S335"/>
    <mergeCell ref="D324:F324"/>
    <mergeCell ref="G324:H324"/>
    <mergeCell ref="D323:E323"/>
    <mergeCell ref="F323:J323"/>
    <mergeCell ref="I324:J324"/>
    <mergeCell ref="D288:E288"/>
    <mergeCell ref="F288:J288"/>
    <mergeCell ref="D393:E393"/>
    <mergeCell ref="F393:J393"/>
    <mergeCell ref="D391:E391"/>
    <mergeCell ref="F391:J391"/>
    <mergeCell ref="D392:E392"/>
    <mergeCell ref="F392:J392"/>
    <mergeCell ref="F322:J322"/>
    <mergeCell ref="D322:E322"/>
    <mergeCell ref="R369:S369"/>
    <mergeCell ref="D357:E357"/>
    <mergeCell ref="F357:J357"/>
    <mergeCell ref="D355:E355"/>
    <mergeCell ref="F355:J355"/>
    <mergeCell ref="D356:E356"/>
    <mergeCell ref="F356:J356"/>
    <mergeCell ref="AA388:AA389"/>
    <mergeCell ref="A390:L390"/>
    <mergeCell ref="A388:L389"/>
    <mergeCell ref="N388:P388"/>
    <mergeCell ref="Q388:S388"/>
    <mergeCell ref="T388:T389"/>
    <mergeCell ref="U388:U389"/>
    <mergeCell ref="V388:V389"/>
    <mergeCell ref="Y388:Y389"/>
    <mergeCell ref="Z388:Z389"/>
    <mergeCell ref="W388:W389"/>
    <mergeCell ref="X388:X389"/>
    <mergeCell ref="Z352:Z353"/>
    <mergeCell ref="AA352:AA353"/>
    <mergeCell ref="A354:L354"/>
    <mergeCell ref="U352:U353"/>
    <mergeCell ref="V352:V353"/>
    <mergeCell ref="W352:W353"/>
    <mergeCell ref="X352:X353"/>
    <mergeCell ref="A352:L353"/>
    <mergeCell ref="N352:P352"/>
    <mergeCell ref="Q352:S352"/>
    <mergeCell ref="Y352:Y353"/>
    <mergeCell ref="T352:T353"/>
    <mergeCell ref="AA283:AA284"/>
    <mergeCell ref="A285:L285"/>
    <mergeCell ref="A283:L284"/>
    <mergeCell ref="AA318:AA319"/>
    <mergeCell ref="W318:W319"/>
    <mergeCell ref="X318:X319"/>
    <mergeCell ref="Y318:Y319"/>
    <mergeCell ref="Z318:Z319"/>
    <mergeCell ref="A318:L319"/>
    <mergeCell ref="N318:P318"/>
    <mergeCell ref="T318:T319"/>
    <mergeCell ref="AA249:AA250"/>
    <mergeCell ref="A251:L251"/>
    <mergeCell ref="A249:L250"/>
    <mergeCell ref="N249:P249"/>
    <mergeCell ref="Q249:S249"/>
    <mergeCell ref="Q283:S283"/>
    <mergeCell ref="Y249:Y250"/>
    <mergeCell ref="F321:J321"/>
    <mergeCell ref="F286:J286"/>
    <mergeCell ref="Y283:Y284"/>
    <mergeCell ref="F287:J287"/>
    <mergeCell ref="N283:P283"/>
    <mergeCell ref="R300:S300"/>
    <mergeCell ref="V318:V319"/>
    <mergeCell ref="U318:U319"/>
    <mergeCell ref="Q318:S318"/>
    <mergeCell ref="W249:W250"/>
    <mergeCell ref="X249:X250"/>
    <mergeCell ref="T249:T250"/>
    <mergeCell ref="U249:U250"/>
    <mergeCell ref="V249:V250"/>
    <mergeCell ref="D252:E252"/>
    <mergeCell ref="Z283:Z284"/>
    <mergeCell ref="U283:U284"/>
    <mergeCell ref="Z249:Z250"/>
    <mergeCell ref="V283:V284"/>
    <mergeCell ref="T283:T284"/>
    <mergeCell ref="W283:W284"/>
    <mergeCell ref="X283:X284"/>
    <mergeCell ref="A217:L217"/>
    <mergeCell ref="U215:U216"/>
    <mergeCell ref="V215:V216"/>
    <mergeCell ref="W215:W216"/>
    <mergeCell ref="X215:X216"/>
    <mergeCell ref="F252:J252"/>
    <mergeCell ref="F253:J253"/>
    <mergeCell ref="F254:J254"/>
    <mergeCell ref="Q215:S215"/>
    <mergeCell ref="T215:T216"/>
    <mergeCell ref="N215:P215"/>
    <mergeCell ref="R232:S232"/>
    <mergeCell ref="R266:S266"/>
    <mergeCell ref="D321:E321"/>
    <mergeCell ref="F220:J220"/>
    <mergeCell ref="D219:E219"/>
    <mergeCell ref="F219:J219"/>
    <mergeCell ref="D253:E253"/>
    <mergeCell ref="D254:E254"/>
    <mergeCell ref="D287:E287"/>
    <mergeCell ref="A320:L320"/>
    <mergeCell ref="F214:G214"/>
    <mergeCell ref="H214:I214"/>
    <mergeCell ref="A215:L216"/>
    <mergeCell ref="V75:V76"/>
    <mergeCell ref="U110:U111"/>
    <mergeCell ref="D114:E114"/>
    <mergeCell ref="F114:J114"/>
    <mergeCell ref="F115:J115"/>
    <mergeCell ref="N146:P146"/>
    <mergeCell ref="J166:L166"/>
    <mergeCell ref="A77:L77"/>
    <mergeCell ref="D115:E115"/>
    <mergeCell ref="F80:J80"/>
    <mergeCell ref="F113:J113"/>
    <mergeCell ref="F78:J78"/>
    <mergeCell ref="F149:J149"/>
    <mergeCell ref="D150:E150"/>
    <mergeCell ref="F150:J150"/>
    <mergeCell ref="R127:S127"/>
    <mergeCell ref="R163:S163"/>
    <mergeCell ref="AA215:AA216"/>
    <mergeCell ref="AA180:AA181"/>
    <mergeCell ref="A182:L182"/>
    <mergeCell ref="A180:L181"/>
    <mergeCell ref="N180:P180"/>
    <mergeCell ref="Q180:S180"/>
    <mergeCell ref="T180:T181"/>
    <mergeCell ref="U180:U181"/>
    <mergeCell ref="V180:V181"/>
    <mergeCell ref="X180:X181"/>
    <mergeCell ref="W180:W181"/>
    <mergeCell ref="D183:E183"/>
    <mergeCell ref="F184:J184"/>
    <mergeCell ref="Z215:Z216"/>
    <mergeCell ref="D185:E185"/>
    <mergeCell ref="F185:J185"/>
    <mergeCell ref="Y180:Y181"/>
    <mergeCell ref="Y215:Y216"/>
    <mergeCell ref="Z180:Z181"/>
    <mergeCell ref="F183:J183"/>
    <mergeCell ref="D184:E184"/>
    <mergeCell ref="R197:S197"/>
    <mergeCell ref="W39:W40"/>
    <mergeCell ref="Y110:Y111"/>
    <mergeCell ref="V110:V111"/>
    <mergeCell ref="Z146:Z147"/>
    <mergeCell ref="AA146:AA147"/>
    <mergeCell ref="Y146:Y147"/>
    <mergeCell ref="AA39:AA40"/>
    <mergeCell ref="N39:P39"/>
    <mergeCell ref="N1:P1"/>
    <mergeCell ref="N110:P110"/>
    <mergeCell ref="V146:V147"/>
    <mergeCell ref="Z110:Z111"/>
    <mergeCell ref="W110:W111"/>
    <mergeCell ref="W75:W76"/>
    <mergeCell ref="R92:S92"/>
    <mergeCell ref="T75:T76"/>
    <mergeCell ref="T146:T147"/>
    <mergeCell ref="X110:X111"/>
    <mergeCell ref="T110:T111"/>
    <mergeCell ref="AA110:AA111"/>
    <mergeCell ref="AA75:AA76"/>
    <mergeCell ref="Y75:Y76"/>
    <mergeCell ref="Z75:Z76"/>
    <mergeCell ref="U75:U76"/>
    <mergeCell ref="A39:L40"/>
    <mergeCell ref="D79:E79"/>
    <mergeCell ref="F79:J79"/>
    <mergeCell ref="D44:E44"/>
    <mergeCell ref="F44:J44"/>
    <mergeCell ref="F73:G73"/>
    <mergeCell ref="H73:I73"/>
    <mergeCell ref="N75:P75"/>
    <mergeCell ref="A75:L76"/>
    <mergeCell ref="F42:J42"/>
    <mergeCell ref="F43:J43"/>
    <mergeCell ref="A41:L41"/>
    <mergeCell ref="D42:E42"/>
    <mergeCell ref="D43:E43"/>
    <mergeCell ref="A38:L38"/>
    <mergeCell ref="V1:V2"/>
    <mergeCell ref="W1:W2"/>
    <mergeCell ref="X1:X2"/>
    <mergeCell ref="Y1:Y2"/>
    <mergeCell ref="A1:L2"/>
    <mergeCell ref="A3:L3"/>
    <mergeCell ref="A7:C7"/>
    <mergeCell ref="D7:F7"/>
    <mergeCell ref="H7:L7"/>
    <mergeCell ref="D6:E6"/>
    <mergeCell ref="AM23:AM24"/>
    <mergeCell ref="Q146:S146"/>
    <mergeCell ref="Q1:S1"/>
    <mergeCell ref="T1:T2"/>
    <mergeCell ref="Q39:S39"/>
    <mergeCell ref="T39:T40"/>
    <mergeCell ref="R56:S56"/>
    <mergeCell ref="Q75:S75"/>
    <mergeCell ref="Y39:Y40"/>
    <mergeCell ref="W146:W147"/>
    <mergeCell ref="X146:X147"/>
    <mergeCell ref="U146:U147"/>
    <mergeCell ref="AM10:AO10"/>
    <mergeCell ref="R18:S18"/>
    <mergeCell ref="X39:X40"/>
    <mergeCell ref="AM19:AM20"/>
    <mergeCell ref="Q110:S110"/>
    <mergeCell ref="Z39:Z40"/>
    <mergeCell ref="X75:X76"/>
    <mergeCell ref="Z1:Z2"/>
    <mergeCell ref="AA1:AA2"/>
    <mergeCell ref="U39:U40"/>
    <mergeCell ref="V39:V40"/>
    <mergeCell ref="U1:U2"/>
  </mergeCells>
  <phoneticPr fontId="10" type="noConversion"/>
  <pageMargins left="0.15748031496062992" right="0.19685039370078741" top="0.47244094488188981" bottom="0.31496062992125984" header="0.27559055118110237" footer="0.59055118110236227"/>
  <pageSetup paperSize="9" scale="9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7484" r:id="rId4">
          <objectPr defaultSize="0" autoPict="0" r:id="rId5">
            <anchor moveWithCells="1" sizeWithCells="1">
              <from>
                <xdr:col>37</xdr:col>
                <xdr:colOff>590550</xdr:colOff>
                <xdr:row>10</xdr:row>
                <xdr:rowOff>142875</xdr:rowOff>
              </from>
              <to>
                <xdr:col>40</xdr:col>
                <xdr:colOff>304800</xdr:colOff>
                <xdr:row>15</xdr:row>
                <xdr:rowOff>66675</xdr:rowOff>
              </to>
            </anchor>
          </objectPr>
        </oleObject>
      </mc:Choice>
      <mc:Fallback>
        <oleObject progId="Equation.3" shapeId="17484" r:id="rId4"/>
      </mc:Fallback>
    </mc:AlternateContent>
    <mc:AlternateContent xmlns:mc="http://schemas.openxmlformats.org/markup-compatibility/2006">
      <mc:Choice Requires="x14">
        <oleObject progId="Equation.3" shapeId="17485" r:id="rId6">
          <objectPr defaultSize="0" autoPict="0" r:id="rId7">
            <anchor moveWithCells="1" sizeWithCells="1">
              <from>
                <xdr:col>39</xdr:col>
                <xdr:colOff>0</xdr:colOff>
                <xdr:row>17</xdr:row>
                <xdr:rowOff>28575</xdr:rowOff>
              </from>
              <to>
                <xdr:col>42</xdr:col>
                <xdr:colOff>333375</xdr:colOff>
                <xdr:row>20</xdr:row>
                <xdr:rowOff>152400</xdr:rowOff>
              </to>
            </anchor>
          </objectPr>
        </oleObject>
      </mc:Choice>
      <mc:Fallback>
        <oleObject progId="Equation.3" shapeId="17485" r:id="rId6"/>
      </mc:Fallback>
    </mc:AlternateContent>
    <mc:AlternateContent xmlns:mc="http://schemas.openxmlformats.org/markup-compatibility/2006">
      <mc:Choice Requires="x14">
        <oleObject progId="Equation.3" shapeId="17486" r:id="rId8">
          <objectPr defaultSize="0" autoPict="0" r:id="rId9">
            <anchor moveWithCells="1" sizeWithCells="1">
              <from>
                <xdr:col>39</xdr:col>
                <xdr:colOff>19050</xdr:colOff>
                <xdr:row>21</xdr:row>
                <xdr:rowOff>66675</xdr:rowOff>
              </from>
              <to>
                <xdr:col>42</xdr:col>
                <xdr:colOff>190500</xdr:colOff>
                <xdr:row>24</xdr:row>
                <xdr:rowOff>95250</xdr:rowOff>
              </to>
            </anchor>
          </objectPr>
        </oleObject>
      </mc:Choice>
      <mc:Fallback>
        <oleObject progId="Equation.3" shapeId="17486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جداول</vt:lpstr>
      <vt:lpstr>دانه بندي</vt:lpstr>
      <vt:lpstr>Sheet1</vt:lpstr>
    </vt:vector>
  </TitlesOfParts>
  <Company>civil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amiri</dc:creator>
  <cp:lastModifiedBy>Iman</cp:lastModifiedBy>
  <cp:lastPrinted>2018-06-19T07:16:34Z</cp:lastPrinted>
  <dcterms:created xsi:type="dcterms:W3CDTF">2006-08-21T16:29:35Z</dcterms:created>
  <dcterms:modified xsi:type="dcterms:W3CDTF">2018-12-31T15:54:19Z</dcterms:modified>
</cp:coreProperties>
</file>